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ZD - městský stadion\Příloha č. 1 - Položkový rozpočet\"/>
    </mc:Choice>
  </mc:AlternateContent>
  <xr:revisionPtr revIDLastSave="0" documentId="13_ncr:1_{E2669BE4-2A20-448A-AE1D-EA766C02E661}" xr6:coauthVersionLast="47" xr6:coauthVersionMax="47" xr10:uidLastSave="{00000000-0000-0000-0000-000000000000}"/>
  <bookViews>
    <workbookView xWindow="2580" yWindow="255" windowWidth="16410" windowHeight="15255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Pol'!$A$1:$U$393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2" i="12" l="1"/>
  <c r="M252" i="12" s="1"/>
  <c r="F13" i="12"/>
  <c r="AC383" i="12"/>
  <c r="F39" i="1" s="1"/>
  <c r="BA368" i="12"/>
  <c r="BA357" i="12"/>
  <c r="BA351" i="12"/>
  <c r="BA342" i="12"/>
  <c r="BA339" i="12"/>
  <c r="BA315" i="12"/>
  <c r="BA311" i="12"/>
  <c r="BA284" i="12"/>
  <c r="BA282" i="12"/>
  <c r="BA280" i="12"/>
  <c r="BA278" i="12"/>
  <c r="BA276" i="12"/>
  <c r="BA274" i="12"/>
  <c r="BA272" i="12"/>
  <c r="BA270" i="12"/>
  <c r="BA268" i="12"/>
  <c r="BA265" i="12"/>
  <c r="BA263" i="12"/>
  <c r="BA261" i="12"/>
  <c r="BA259" i="12"/>
  <c r="BA257" i="12"/>
  <c r="BA255" i="12"/>
  <c r="BA253" i="12"/>
  <c r="BA251" i="12"/>
  <c r="BA244" i="12"/>
  <c r="BA241" i="12"/>
  <c r="BA100" i="12"/>
  <c r="BA88" i="12"/>
  <c r="BA87" i="12"/>
  <c r="BA85" i="12"/>
  <c r="BA83" i="12"/>
  <c r="BA81" i="12"/>
  <c r="BA79" i="12"/>
  <c r="BA77" i="12"/>
  <c r="BA74" i="12"/>
  <c r="BA72" i="12"/>
  <c r="BA70" i="12"/>
  <c r="BA68" i="12"/>
  <c r="BA65" i="12"/>
  <c r="BA63" i="12"/>
  <c r="BA60" i="12"/>
  <c r="BA59" i="12"/>
  <c r="BA56" i="12"/>
  <c r="BA55" i="12"/>
  <c r="BA52" i="12"/>
  <c r="BA51" i="12"/>
  <c r="BA49" i="12"/>
  <c r="BA43" i="12"/>
  <c r="G9" i="12"/>
  <c r="I9" i="12"/>
  <c r="K9" i="12"/>
  <c r="O9" i="12"/>
  <c r="Q9" i="12"/>
  <c r="U9" i="12"/>
  <c r="F11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F15" i="12"/>
  <c r="G15" i="12"/>
  <c r="M15" i="12" s="1"/>
  <c r="I15" i="12"/>
  <c r="K15" i="12"/>
  <c r="O15" i="12"/>
  <c r="Q15" i="12"/>
  <c r="U15" i="12"/>
  <c r="F18" i="12"/>
  <c r="G18" i="12"/>
  <c r="M18" i="12" s="1"/>
  <c r="I18" i="12"/>
  <c r="K18" i="12"/>
  <c r="O18" i="12"/>
  <c r="Q18" i="12"/>
  <c r="U18" i="12"/>
  <c r="F20" i="12"/>
  <c r="G20" i="12"/>
  <c r="M20" i="12" s="1"/>
  <c r="I20" i="12"/>
  <c r="K20" i="12"/>
  <c r="O20" i="12"/>
  <c r="Q20" i="12"/>
  <c r="U20" i="12"/>
  <c r="F22" i="12"/>
  <c r="G22" i="12"/>
  <c r="M22" i="12" s="1"/>
  <c r="I22" i="12"/>
  <c r="K22" i="12"/>
  <c r="O22" i="12"/>
  <c r="Q22" i="12"/>
  <c r="U22" i="12"/>
  <c r="F25" i="12"/>
  <c r="G25" i="12"/>
  <c r="M25" i="12" s="1"/>
  <c r="I25" i="12"/>
  <c r="K25" i="12"/>
  <c r="O25" i="12"/>
  <c r="Q25" i="12"/>
  <c r="U25" i="12"/>
  <c r="F34" i="12"/>
  <c r="G34" i="12"/>
  <c r="M34" i="12" s="1"/>
  <c r="I34" i="12"/>
  <c r="K34" i="12"/>
  <c r="O34" i="12"/>
  <c r="Q34" i="12"/>
  <c r="U34" i="12"/>
  <c r="F36" i="12"/>
  <c r="G36" i="12"/>
  <c r="M36" i="12" s="1"/>
  <c r="I36" i="12"/>
  <c r="K36" i="12"/>
  <c r="O36" i="12"/>
  <c r="Q36" i="12"/>
  <c r="U36" i="12"/>
  <c r="F38" i="12"/>
  <c r="G38" i="12"/>
  <c r="M38" i="12" s="1"/>
  <c r="I38" i="12"/>
  <c r="K38" i="12"/>
  <c r="O38" i="12"/>
  <c r="Q38" i="12"/>
  <c r="U38" i="12"/>
  <c r="F40" i="12"/>
  <c r="G40" i="12"/>
  <c r="M40" i="12" s="1"/>
  <c r="I40" i="12"/>
  <c r="K40" i="12"/>
  <c r="O40" i="12"/>
  <c r="Q40" i="12"/>
  <c r="U40" i="12"/>
  <c r="F42" i="12"/>
  <c r="G42" i="12"/>
  <c r="M42" i="12" s="1"/>
  <c r="I42" i="12"/>
  <c r="K42" i="12"/>
  <c r="O42" i="12"/>
  <c r="Q42" i="12"/>
  <c r="U42" i="12"/>
  <c r="F45" i="12"/>
  <c r="G45" i="12"/>
  <c r="M45" i="12" s="1"/>
  <c r="I45" i="12"/>
  <c r="K45" i="12"/>
  <c r="O45" i="12"/>
  <c r="Q45" i="12"/>
  <c r="U45" i="12"/>
  <c r="F48" i="12"/>
  <c r="G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4" i="12"/>
  <c r="G54" i="12" s="1"/>
  <c r="M54" i="12" s="1"/>
  <c r="I54" i="12"/>
  <c r="K54" i="12"/>
  <c r="O54" i="12"/>
  <c r="Q54" i="12"/>
  <c r="U54" i="12"/>
  <c r="F58" i="12"/>
  <c r="G58" i="12" s="1"/>
  <c r="M58" i="12" s="1"/>
  <c r="I58" i="12"/>
  <c r="K58" i="12"/>
  <c r="O58" i="12"/>
  <c r="Q58" i="12"/>
  <c r="U58" i="12"/>
  <c r="F61" i="12"/>
  <c r="G61" i="12" s="1"/>
  <c r="I61" i="12"/>
  <c r="K61" i="12"/>
  <c r="M61" i="12"/>
  <c r="O61" i="12"/>
  <c r="Q61" i="12"/>
  <c r="U61" i="12"/>
  <c r="F62" i="12"/>
  <c r="G62" i="12" s="1"/>
  <c r="M62" i="12" s="1"/>
  <c r="I62" i="12"/>
  <c r="K62" i="12"/>
  <c r="O62" i="12"/>
  <c r="Q62" i="12"/>
  <c r="U62" i="12"/>
  <c r="F64" i="12"/>
  <c r="G64" i="12" s="1"/>
  <c r="M64" i="12" s="1"/>
  <c r="I64" i="12"/>
  <c r="K64" i="12"/>
  <c r="O64" i="12"/>
  <c r="Q64" i="12"/>
  <c r="U64" i="12"/>
  <c r="F67" i="12"/>
  <c r="G67" i="12" s="1"/>
  <c r="M67" i="12" s="1"/>
  <c r="I67" i="12"/>
  <c r="K67" i="12"/>
  <c r="O67" i="12"/>
  <c r="Q67" i="12"/>
  <c r="U67" i="12"/>
  <c r="F69" i="12"/>
  <c r="G69" i="12" s="1"/>
  <c r="M69" i="12" s="1"/>
  <c r="I69" i="12"/>
  <c r="K69" i="12"/>
  <c r="O69" i="12"/>
  <c r="Q69" i="12"/>
  <c r="U69" i="12"/>
  <c r="F71" i="12"/>
  <c r="G71" i="12" s="1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8" i="12"/>
  <c r="G78" i="12" s="1"/>
  <c r="M78" i="12" s="1"/>
  <c r="I78" i="12"/>
  <c r="K78" i="12"/>
  <c r="O78" i="12"/>
  <c r="Q78" i="12"/>
  <c r="U78" i="12"/>
  <c r="F80" i="12"/>
  <c r="G80" i="12" s="1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4" i="12"/>
  <c r="G84" i="12" s="1"/>
  <c r="M84" i="12" s="1"/>
  <c r="I84" i="12"/>
  <c r="K84" i="12"/>
  <c r="O84" i="12"/>
  <c r="Q84" i="12"/>
  <c r="U84" i="12"/>
  <c r="F86" i="12"/>
  <c r="G86" i="12" s="1"/>
  <c r="M86" i="12" s="1"/>
  <c r="I86" i="12"/>
  <c r="K86" i="12"/>
  <c r="O86" i="12"/>
  <c r="Q86" i="12"/>
  <c r="U86" i="12"/>
  <c r="F89" i="12"/>
  <c r="G89" i="12" s="1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3" i="12"/>
  <c r="G93" i="12" s="1"/>
  <c r="M93" i="12" s="1"/>
  <c r="I93" i="12"/>
  <c r="K93" i="12"/>
  <c r="O93" i="12"/>
  <c r="Q93" i="12"/>
  <c r="U93" i="12"/>
  <c r="F95" i="12"/>
  <c r="G95" i="12" s="1"/>
  <c r="M95" i="12" s="1"/>
  <c r="I95" i="12"/>
  <c r="K95" i="12"/>
  <c r="O95" i="12"/>
  <c r="Q95" i="12"/>
  <c r="U95" i="12"/>
  <c r="F97" i="12"/>
  <c r="G97" i="12" s="1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4" i="12"/>
  <c r="G104" i="12" s="1"/>
  <c r="M104" i="12" s="1"/>
  <c r="I104" i="12"/>
  <c r="K104" i="12"/>
  <c r="O104" i="12"/>
  <c r="Q104" i="12"/>
  <c r="U104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3" i="12"/>
  <c r="G123" i="12" s="1"/>
  <c r="M123" i="12" s="1"/>
  <c r="I123" i="12"/>
  <c r="K123" i="12"/>
  <c r="O123" i="12"/>
  <c r="Q123" i="12"/>
  <c r="U123" i="12"/>
  <c r="F125" i="12"/>
  <c r="G125" i="12" s="1"/>
  <c r="M125" i="12" s="1"/>
  <c r="I125" i="12"/>
  <c r="K125" i="12"/>
  <c r="O125" i="12"/>
  <c r="Q125" i="12"/>
  <c r="U125" i="12"/>
  <c r="F127" i="12"/>
  <c r="G127" i="12" s="1"/>
  <c r="M127" i="12" s="1"/>
  <c r="I127" i="12"/>
  <c r="K127" i="12"/>
  <c r="O127" i="12"/>
  <c r="Q127" i="12"/>
  <c r="U127" i="12"/>
  <c r="F130" i="12"/>
  <c r="G130" i="12" s="1"/>
  <c r="M130" i="12" s="1"/>
  <c r="I130" i="12"/>
  <c r="K130" i="12"/>
  <c r="O130" i="12"/>
  <c r="Q130" i="12"/>
  <c r="U130" i="12"/>
  <c r="F132" i="12"/>
  <c r="G132" i="12" s="1"/>
  <c r="M132" i="12" s="1"/>
  <c r="I132" i="12"/>
  <c r="K132" i="12"/>
  <c r="O132" i="12"/>
  <c r="Q132" i="12"/>
  <c r="U132" i="12"/>
  <c r="F136" i="12"/>
  <c r="G136" i="12" s="1"/>
  <c r="M136" i="12" s="1"/>
  <c r="I136" i="12"/>
  <c r="K136" i="12"/>
  <c r="O136" i="12"/>
  <c r="Q136" i="12"/>
  <c r="U136" i="12"/>
  <c r="F139" i="12"/>
  <c r="G139" i="12"/>
  <c r="I139" i="12"/>
  <c r="K139" i="12"/>
  <c r="O139" i="12"/>
  <c r="Q139" i="12"/>
  <c r="U139" i="12"/>
  <c r="F141" i="12"/>
  <c r="G141" i="12"/>
  <c r="M141" i="12" s="1"/>
  <c r="I141" i="12"/>
  <c r="K141" i="12"/>
  <c r="O141" i="12"/>
  <c r="Q141" i="12"/>
  <c r="U141" i="12"/>
  <c r="F143" i="12"/>
  <c r="G143" i="12"/>
  <c r="M143" i="12" s="1"/>
  <c r="I143" i="12"/>
  <c r="K143" i="12"/>
  <c r="O143" i="12"/>
  <c r="Q143" i="12"/>
  <c r="U143" i="12"/>
  <c r="F145" i="12"/>
  <c r="G145" i="12"/>
  <c r="M145" i="12" s="1"/>
  <c r="I145" i="12"/>
  <c r="K145" i="12"/>
  <c r="O145" i="12"/>
  <c r="Q145" i="12"/>
  <c r="U145" i="12"/>
  <c r="F147" i="12"/>
  <c r="G147" i="12"/>
  <c r="M147" i="12" s="1"/>
  <c r="I147" i="12"/>
  <c r="K147" i="12"/>
  <c r="O147" i="12"/>
  <c r="Q147" i="12"/>
  <c r="U147" i="12"/>
  <c r="F149" i="12"/>
  <c r="G149" i="12"/>
  <c r="M149" i="12" s="1"/>
  <c r="I149" i="12"/>
  <c r="K149" i="12"/>
  <c r="O149" i="12"/>
  <c r="Q149" i="12"/>
  <c r="U149" i="12"/>
  <c r="F152" i="12"/>
  <c r="G152" i="12" s="1"/>
  <c r="I152" i="12"/>
  <c r="K152" i="12"/>
  <c r="O152" i="12"/>
  <c r="Q152" i="12"/>
  <c r="U152" i="12"/>
  <c r="F162" i="12"/>
  <c r="G162" i="12" s="1"/>
  <c r="M162" i="12" s="1"/>
  <c r="I162" i="12"/>
  <c r="K162" i="12"/>
  <c r="O162" i="12"/>
  <c r="Q162" i="12"/>
  <c r="U162" i="12"/>
  <c r="F169" i="12"/>
  <c r="G169" i="12" s="1"/>
  <c r="M169" i="12" s="1"/>
  <c r="I169" i="12"/>
  <c r="K169" i="12"/>
  <c r="O169" i="12"/>
  <c r="Q169" i="12"/>
  <c r="U169" i="12"/>
  <c r="F173" i="12"/>
  <c r="G173" i="12" s="1"/>
  <c r="M173" i="12" s="1"/>
  <c r="I173" i="12"/>
  <c r="K173" i="12"/>
  <c r="O173" i="12"/>
  <c r="Q173" i="12"/>
  <c r="U173" i="12"/>
  <c r="F179" i="12"/>
  <c r="G179" i="12" s="1"/>
  <c r="M179" i="12" s="1"/>
  <c r="I179" i="12"/>
  <c r="K179" i="12"/>
  <c r="O179" i="12"/>
  <c r="Q179" i="12"/>
  <c r="U179" i="12"/>
  <c r="F185" i="12"/>
  <c r="G185" i="12" s="1"/>
  <c r="M185" i="12" s="1"/>
  <c r="I185" i="12"/>
  <c r="K185" i="12"/>
  <c r="O185" i="12"/>
  <c r="Q185" i="12"/>
  <c r="U185" i="12"/>
  <c r="F188" i="12"/>
  <c r="G188" i="12" s="1"/>
  <c r="M188" i="12" s="1"/>
  <c r="I188" i="12"/>
  <c r="K188" i="12"/>
  <c r="O188" i="12"/>
  <c r="Q188" i="12"/>
  <c r="U188" i="12"/>
  <c r="F191" i="12"/>
  <c r="G191" i="12" s="1"/>
  <c r="M191" i="12" s="1"/>
  <c r="I191" i="12"/>
  <c r="K191" i="12"/>
  <c r="O191" i="12"/>
  <c r="Q191" i="12"/>
  <c r="U191" i="12"/>
  <c r="F194" i="12"/>
  <c r="G194" i="12" s="1"/>
  <c r="M194" i="12" s="1"/>
  <c r="I194" i="12"/>
  <c r="K194" i="12"/>
  <c r="O194" i="12"/>
  <c r="Q194" i="12"/>
  <c r="U194" i="12"/>
  <c r="F198" i="12"/>
  <c r="G198" i="12" s="1"/>
  <c r="I198" i="12"/>
  <c r="K198" i="12"/>
  <c r="O198" i="12"/>
  <c r="Q198" i="12"/>
  <c r="U198" i="12"/>
  <c r="F201" i="12"/>
  <c r="G201" i="12" s="1"/>
  <c r="M201" i="12" s="1"/>
  <c r="I201" i="12"/>
  <c r="K201" i="12"/>
  <c r="O201" i="12"/>
  <c r="Q201" i="12"/>
  <c r="U201" i="12"/>
  <c r="F204" i="12"/>
  <c r="G204" i="12" s="1"/>
  <c r="M204" i="12" s="1"/>
  <c r="I204" i="12"/>
  <c r="K204" i="12"/>
  <c r="O204" i="12"/>
  <c r="Q204" i="12"/>
  <c r="U204" i="12"/>
  <c r="F207" i="12"/>
  <c r="G207" i="12" s="1"/>
  <c r="M207" i="12" s="1"/>
  <c r="I207" i="12"/>
  <c r="K207" i="12"/>
  <c r="O207" i="12"/>
  <c r="Q207" i="12"/>
  <c r="U207" i="12"/>
  <c r="F210" i="12"/>
  <c r="G210" i="12" s="1"/>
  <c r="M210" i="12" s="1"/>
  <c r="I210" i="12"/>
  <c r="K210" i="12"/>
  <c r="O210" i="12"/>
  <c r="Q210" i="12"/>
  <c r="U210" i="12"/>
  <c r="F213" i="12"/>
  <c r="G213" i="12" s="1"/>
  <c r="M213" i="12" s="1"/>
  <c r="I213" i="12"/>
  <c r="K213" i="12"/>
  <c r="O213" i="12"/>
  <c r="Q213" i="12"/>
  <c r="U213" i="12"/>
  <c r="F216" i="12"/>
  <c r="G216" i="12" s="1"/>
  <c r="M216" i="12" s="1"/>
  <c r="I216" i="12"/>
  <c r="K216" i="12"/>
  <c r="O216" i="12"/>
  <c r="Q216" i="12"/>
  <c r="U216" i="12"/>
  <c r="F219" i="12"/>
  <c r="G219" i="12" s="1"/>
  <c r="M219" i="12" s="1"/>
  <c r="I219" i="12"/>
  <c r="K219" i="12"/>
  <c r="O219" i="12"/>
  <c r="Q219" i="12"/>
  <c r="U219" i="12"/>
  <c r="F221" i="12"/>
  <c r="G221" i="12" s="1"/>
  <c r="M221" i="12" s="1"/>
  <c r="I221" i="12"/>
  <c r="K221" i="12"/>
  <c r="O221" i="12"/>
  <c r="Q221" i="12"/>
  <c r="U221" i="12"/>
  <c r="F223" i="12"/>
  <c r="G223" i="12" s="1"/>
  <c r="M223" i="12" s="1"/>
  <c r="I223" i="12"/>
  <c r="K223" i="12"/>
  <c r="O223" i="12"/>
  <c r="Q223" i="12"/>
  <c r="U223" i="12"/>
  <c r="F225" i="12"/>
  <c r="G225" i="12" s="1"/>
  <c r="M225" i="12" s="1"/>
  <c r="I225" i="12"/>
  <c r="K225" i="12"/>
  <c r="O225" i="12"/>
  <c r="Q225" i="12"/>
  <c r="U225" i="12"/>
  <c r="F229" i="12"/>
  <c r="G229" i="12"/>
  <c r="M229" i="12" s="1"/>
  <c r="I229" i="12"/>
  <c r="K229" i="12"/>
  <c r="O229" i="12"/>
  <c r="Q229" i="12"/>
  <c r="U229" i="12"/>
  <c r="F231" i="12"/>
  <c r="G231" i="12" s="1"/>
  <c r="M231" i="12" s="1"/>
  <c r="I231" i="12"/>
  <c r="K231" i="12"/>
  <c r="O231" i="12"/>
  <c r="Q231" i="12"/>
  <c r="U231" i="12"/>
  <c r="F233" i="12"/>
  <c r="G233" i="12" s="1"/>
  <c r="M233" i="12" s="1"/>
  <c r="I233" i="12"/>
  <c r="K233" i="12"/>
  <c r="O233" i="12"/>
  <c r="Q233" i="12"/>
  <c r="U233" i="12"/>
  <c r="F235" i="12"/>
  <c r="G235" i="12" s="1"/>
  <c r="M235" i="12" s="1"/>
  <c r="I235" i="12"/>
  <c r="K235" i="12"/>
  <c r="O235" i="12"/>
  <c r="Q235" i="12"/>
  <c r="U235" i="12"/>
  <c r="F237" i="12"/>
  <c r="G237" i="12"/>
  <c r="M237" i="12" s="1"/>
  <c r="I237" i="12"/>
  <c r="K237" i="12"/>
  <c r="O237" i="12"/>
  <c r="Q237" i="12"/>
  <c r="U237" i="12"/>
  <c r="F240" i="12"/>
  <c r="G240" i="12" s="1"/>
  <c r="M240" i="12" s="1"/>
  <c r="M239" i="12" s="1"/>
  <c r="I240" i="12"/>
  <c r="K240" i="12"/>
  <c r="O240" i="12"/>
  <c r="Q240" i="12"/>
  <c r="U240" i="12"/>
  <c r="U239" i="12" s="1"/>
  <c r="F243" i="12"/>
  <c r="G243" i="12"/>
  <c r="M243" i="12" s="1"/>
  <c r="I243" i="12"/>
  <c r="K243" i="12"/>
  <c r="O243" i="12"/>
  <c r="Q243" i="12"/>
  <c r="U243" i="12"/>
  <c r="F246" i="12"/>
  <c r="G246" i="12" s="1"/>
  <c r="M246" i="12" s="1"/>
  <c r="I246" i="12"/>
  <c r="K246" i="12"/>
  <c r="O246" i="12"/>
  <c r="Q246" i="12"/>
  <c r="U246" i="12"/>
  <c r="F250" i="12"/>
  <c r="G250" i="12" s="1"/>
  <c r="I250" i="12"/>
  <c r="K250" i="12"/>
  <c r="O250" i="12"/>
  <c r="Q250" i="12"/>
  <c r="U250" i="12"/>
  <c r="F252" i="12"/>
  <c r="I252" i="12"/>
  <c r="K252" i="12"/>
  <c r="O252" i="12"/>
  <c r="Q252" i="12"/>
  <c r="U252" i="12"/>
  <c r="F254" i="12"/>
  <c r="G254" i="12"/>
  <c r="M254" i="12" s="1"/>
  <c r="I254" i="12"/>
  <c r="K254" i="12"/>
  <c r="O254" i="12"/>
  <c r="Q254" i="12"/>
  <c r="U254" i="12"/>
  <c r="F256" i="12"/>
  <c r="G256" i="12"/>
  <c r="M256" i="12" s="1"/>
  <c r="I256" i="12"/>
  <c r="K256" i="12"/>
  <c r="O256" i="12"/>
  <c r="Q256" i="12"/>
  <c r="U256" i="12"/>
  <c r="F258" i="12"/>
  <c r="G258" i="12" s="1"/>
  <c r="M258" i="12" s="1"/>
  <c r="I258" i="12"/>
  <c r="K258" i="12"/>
  <c r="O258" i="12"/>
  <c r="Q258" i="12"/>
  <c r="U258" i="12"/>
  <c r="F260" i="12"/>
  <c r="G260" i="12"/>
  <c r="M260" i="12" s="1"/>
  <c r="I260" i="12"/>
  <c r="K260" i="12"/>
  <c r="O260" i="12"/>
  <c r="Q260" i="12"/>
  <c r="U260" i="12"/>
  <c r="F262" i="12"/>
  <c r="G262" i="12"/>
  <c r="M262" i="12" s="1"/>
  <c r="I262" i="12"/>
  <c r="K262" i="12"/>
  <c r="O262" i="12"/>
  <c r="Q262" i="12"/>
  <c r="U262" i="12"/>
  <c r="F264" i="12"/>
  <c r="G264" i="12"/>
  <c r="M264" i="12" s="1"/>
  <c r="I264" i="12"/>
  <c r="K264" i="12"/>
  <c r="O264" i="12"/>
  <c r="Q264" i="12"/>
  <c r="U264" i="12"/>
  <c r="F266" i="12"/>
  <c r="G266" i="12" s="1"/>
  <c r="M266" i="12" s="1"/>
  <c r="I266" i="12"/>
  <c r="K266" i="12"/>
  <c r="O266" i="12"/>
  <c r="Q266" i="12"/>
  <c r="U266" i="12"/>
  <c r="F267" i="12"/>
  <c r="G267" i="12"/>
  <c r="M267" i="12" s="1"/>
  <c r="I267" i="12"/>
  <c r="K267" i="12"/>
  <c r="O267" i="12"/>
  <c r="Q267" i="12"/>
  <c r="U267" i="12"/>
  <c r="F269" i="12"/>
  <c r="G269" i="12"/>
  <c r="M269" i="12" s="1"/>
  <c r="I269" i="12"/>
  <c r="K269" i="12"/>
  <c r="O269" i="12"/>
  <c r="Q269" i="12"/>
  <c r="U269" i="12"/>
  <c r="F271" i="12"/>
  <c r="G271" i="12"/>
  <c r="M271" i="12" s="1"/>
  <c r="I271" i="12"/>
  <c r="K271" i="12"/>
  <c r="O271" i="12"/>
  <c r="Q271" i="12"/>
  <c r="U271" i="12"/>
  <c r="F273" i="12"/>
  <c r="G273" i="12" s="1"/>
  <c r="M273" i="12" s="1"/>
  <c r="I273" i="12"/>
  <c r="K273" i="12"/>
  <c r="O273" i="12"/>
  <c r="Q273" i="12"/>
  <c r="U273" i="12"/>
  <c r="F275" i="12"/>
  <c r="G275" i="12"/>
  <c r="M275" i="12" s="1"/>
  <c r="I275" i="12"/>
  <c r="K275" i="12"/>
  <c r="O275" i="12"/>
  <c r="Q275" i="12"/>
  <c r="U275" i="12"/>
  <c r="F277" i="12"/>
  <c r="G277" i="12"/>
  <c r="M277" i="12" s="1"/>
  <c r="I277" i="12"/>
  <c r="K277" i="12"/>
  <c r="O277" i="12"/>
  <c r="Q277" i="12"/>
  <c r="U277" i="12"/>
  <c r="F279" i="12"/>
  <c r="G279" i="12"/>
  <c r="M279" i="12" s="1"/>
  <c r="I279" i="12"/>
  <c r="K279" i="12"/>
  <c r="O279" i="12"/>
  <c r="Q279" i="12"/>
  <c r="U279" i="12"/>
  <c r="F281" i="12"/>
  <c r="G281" i="12" s="1"/>
  <c r="M281" i="12" s="1"/>
  <c r="I281" i="12"/>
  <c r="K281" i="12"/>
  <c r="O281" i="12"/>
  <c r="Q281" i="12"/>
  <c r="U281" i="12"/>
  <c r="F283" i="12"/>
  <c r="G283" i="12"/>
  <c r="M283" i="12" s="1"/>
  <c r="I283" i="12"/>
  <c r="K283" i="12"/>
  <c r="O283" i="12"/>
  <c r="Q283" i="12"/>
  <c r="U283" i="12"/>
  <c r="F286" i="12"/>
  <c r="G286" i="12"/>
  <c r="M286" i="12" s="1"/>
  <c r="I286" i="12"/>
  <c r="K286" i="12"/>
  <c r="K285" i="12" s="1"/>
  <c r="O286" i="12"/>
  <c r="Q286" i="12"/>
  <c r="U286" i="12"/>
  <c r="F288" i="12"/>
  <c r="G288" i="12"/>
  <c r="M288" i="12" s="1"/>
  <c r="I288" i="12"/>
  <c r="K288" i="12"/>
  <c r="O288" i="12"/>
  <c r="Q288" i="12"/>
  <c r="U288" i="12"/>
  <c r="F290" i="12"/>
  <c r="G290" i="12"/>
  <c r="M290" i="12" s="1"/>
  <c r="I290" i="12"/>
  <c r="K290" i="12"/>
  <c r="O290" i="12"/>
  <c r="Q290" i="12"/>
  <c r="U290" i="12"/>
  <c r="F292" i="12"/>
  <c r="G292" i="12"/>
  <c r="M292" i="12" s="1"/>
  <c r="I292" i="12"/>
  <c r="K292" i="12"/>
  <c r="O292" i="12"/>
  <c r="Q292" i="12"/>
  <c r="U292" i="12"/>
  <c r="F294" i="12"/>
  <c r="G294" i="12"/>
  <c r="M294" i="12" s="1"/>
  <c r="I294" i="12"/>
  <c r="K294" i="12"/>
  <c r="O294" i="12"/>
  <c r="Q294" i="12"/>
  <c r="U294" i="12"/>
  <c r="F297" i="12"/>
  <c r="G297" i="12" s="1"/>
  <c r="I297" i="12"/>
  <c r="K297" i="12"/>
  <c r="M297" i="12"/>
  <c r="O297" i="12"/>
  <c r="Q297" i="12"/>
  <c r="U297" i="12"/>
  <c r="F300" i="12"/>
  <c r="G300" i="12" s="1"/>
  <c r="M300" i="12" s="1"/>
  <c r="I300" i="12"/>
  <c r="K300" i="12"/>
  <c r="O300" i="12"/>
  <c r="Q300" i="12"/>
  <c r="U300" i="12"/>
  <c r="F302" i="12"/>
  <c r="G302" i="12" s="1"/>
  <c r="M302" i="12" s="1"/>
  <c r="I302" i="12"/>
  <c r="K302" i="12"/>
  <c r="O302" i="12"/>
  <c r="Q302" i="12"/>
  <c r="U302" i="12"/>
  <c r="F304" i="12"/>
  <c r="G304" i="12" s="1"/>
  <c r="M304" i="12" s="1"/>
  <c r="I304" i="12"/>
  <c r="K304" i="12"/>
  <c r="O304" i="12"/>
  <c r="Q304" i="12"/>
  <c r="U304" i="12"/>
  <c r="F307" i="12"/>
  <c r="G307" i="12" s="1"/>
  <c r="M307" i="12" s="1"/>
  <c r="I307" i="12"/>
  <c r="K307" i="12"/>
  <c r="O307" i="12"/>
  <c r="Q307" i="12"/>
  <c r="U307" i="12"/>
  <c r="F310" i="12"/>
  <c r="G310" i="12" s="1"/>
  <c r="M310" i="12" s="1"/>
  <c r="I310" i="12"/>
  <c r="K310" i="12"/>
  <c r="O310" i="12"/>
  <c r="Q310" i="12"/>
  <c r="U310" i="12"/>
  <c r="F314" i="12"/>
  <c r="G314" i="12" s="1"/>
  <c r="M314" i="12" s="1"/>
  <c r="I314" i="12"/>
  <c r="K314" i="12"/>
  <c r="O314" i="12"/>
  <c r="Q314" i="12"/>
  <c r="U314" i="12"/>
  <c r="F318" i="12"/>
  <c r="G318" i="12" s="1"/>
  <c r="M318" i="12" s="1"/>
  <c r="I318" i="12"/>
  <c r="K318" i="12"/>
  <c r="O318" i="12"/>
  <c r="Q318" i="12"/>
  <c r="U318" i="12"/>
  <c r="F320" i="12"/>
  <c r="G320" i="12" s="1"/>
  <c r="M320" i="12" s="1"/>
  <c r="I320" i="12"/>
  <c r="K320" i="12"/>
  <c r="O320" i="12"/>
  <c r="Q320" i="12"/>
  <c r="U320" i="12"/>
  <c r="F322" i="12"/>
  <c r="G322" i="12" s="1"/>
  <c r="M322" i="12" s="1"/>
  <c r="I322" i="12"/>
  <c r="K322" i="12"/>
  <c r="O322" i="12"/>
  <c r="Q322" i="12"/>
  <c r="U322" i="12"/>
  <c r="Q324" i="12"/>
  <c r="F325" i="12"/>
  <c r="G325" i="12"/>
  <c r="G324" i="12" s="1"/>
  <c r="I57" i="1" s="1"/>
  <c r="I325" i="12"/>
  <c r="K325" i="12"/>
  <c r="O325" i="12"/>
  <c r="Q325" i="12"/>
  <c r="U325" i="12"/>
  <c r="F327" i="12"/>
  <c r="G327" i="12"/>
  <c r="M327" i="12" s="1"/>
  <c r="I327" i="12"/>
  <c r="K327" i="12"/>
  <c r="O327" i="12"/>
  <c r="Q327" i="12"/>
  <c r="U327" i="12"/>
  <c r="F329" i="12"/>
  <c r="G329" i="12"/>
  <c r="M329" i="12" s="1"/>
  <c r="I329" i="12"/>
  <c r="K329" i="12"/>
  <c r="O329" i="12"/>
  <c r="Q329" i="12"/>
  <c r="U329" i="12"/>
  <c r="F331" i="12"/>
  <c r="G331" i="12"/>
  <c r="M331" i="12" s="1"/>
  <c r="I331" i="12"/>
  <c r="K331" i="12"/>
  <c r="O331" i="12"/>
  <c r="Q331" i="12"/>
  <c r="U331" i="12"/>
  <c r="F333" i="12"/>
  <c r="G333" i="12"/>
  <c r="M333" i="12" s="1"/>
  <c r="I333" i="12"/>
  <c r="K333" i="12"/>
  <c r="O333" i="12"/>
  <c r="Q333" i="12"/>
  <c r="U333" i="12"/>
  <c r="F335" i="12"/>
  <c r="G335" i="12"/>
  <c r="M335" i="12" s="1"/>
  <c r="I335" i="12"/>
  <c r="K335" i="12"/>
  <c r="O335" i="12"/>
  <c r="Q335" i="12"/>
  <c r="U335" i="12"/>
  <c r="F338" i="12"/>
  <c r="G338" i="12"/>
  <c r="M338" i="12" s="1"/>
  <c r="I338" i="12"/>
  <c r="K338" i="12"/>
  <c r="O338" i="12"/>
  <c r="Q338" i="12"/>
  <c r="U338" i="12"/>
  <c r="F341" i="12"/>
  <c r="G341" i="12"/>
  <c r="M341" i="12" s="1"/>
  <c r="I341" i="12"/>
  <c r="K341" i="12"/>
  <c r="O341" i="12"/>
  <c r="Q341" i="12"/>
  <c r="U341" i="12"/>
  <c r="F344" i="12"/>
  <c r="G344" i="12"/>
  <c r="M344" i="12" s="1"/>
  <c r="I344" i="12"/>
  <c r="K344" i="12"/>
  <c r="O344" i="12"/>
  <c r="Q344" i="12"/>
  <c r="U344" i="12"/>
  <c r="F346" i="12"/>
  <c r="G346" i="12"/>
  <c r="M346" i="12" s="1"/>
  <c r="I346" i="12"/>
  <c r="K346" i="12"/>
  <c r="O346" i="12"/>
  <c r="Q346" i="12"/>
  <c r="U346" i="12"/>
  <c r="F348" i="12"/>
  <c r="G348" i="12"/>
  <c r="M348" i="12" s="1"/>
  <c r="I348" i="12"/>
  <c r="K348" i="12"/>
  <c r="O348" i="12"/>
  <c r="Q348" i="12"/>
  <c r="U348" i="12"/>
  <c r="F350" i="12"/>
  <c r="G350" i="12"/>
  <c r="M350" i="12" s="1"/>
  <c r="I350" i="12"/>
  <c r="K350" i="12"/>
  <c r="O350" i="12"/>
  <c r="Q350" i="12"/>
  <c r="U350" i="12"/>
  <c r="F354" i="12"/>
  <c r="G354" i="12" s="1"/>
  <c r="I354" i="12"/>
  <c r="I353" i="12" s="1"/>
  <c r="K354" i="12"/>
  <c r="K353" i="12" s="1"/>
  <c r="O354" i="12"/>
  <c r="O353" i="12" s="1"/>
  <c r="Q354" i="12"/>
  <c r="Q353" i="12" s="1"/>
  <c r="U354" i="12"/>
  <c r="U353" i="12" s="1"/>
  <c r="F356" i="12"/>
  <c r="G356" i="12" s="1"/>
  <c r="I356" i="12"/>
  <c r="K356" i="12"/>
  <c r="O356" i="12"/>
  <c r="Q356" i="12"/>
  <c r="U356" i="12"/>
  <c r="F359" i="12"/>
  <c r="G359" i="12" s="1"/>
  <c r="M359" i="12" s="1"/>
  <c r="I359" i="12"/>
  <c r="K359" i="12"/>
  <c r="O359" i="12"/>
  <c r="Q359" i="12"/>
  <c r="U359" i="12"/>
  <c r="F361" i="12"/>
  <c r="G361" i="12" s="1"/>
  <c r="M361" i="12" s="1"/>
  <c r="I361" i="12"/>
  <c r="K361" i="12"/>
  <c r="O361" i="12"/>
  <c r="Q361" i="12"/>
  <c r="U361" i="12"/>
  <c r="F364" i="12"/>
  <c r="G364" i="12" s="1"/>
  <c r="M364" i="12" s="1"/>
  <c r="M363" i="12" s="1"/>
  <c r="I364" i="12"/>
  <c r="K364" i="12"/>
  <c r="O364" i="12"/>
  <c r="O363" i="12" s="1"/>
  <c r="Q364" i="12"/>
  <c r="U364" i="12"/>
  <c r="F366" i="12"/>
  <c r="G366" i="12"/>
  <c r="M366" i="12" s="1"/>
  <c r="I366" i="12"/>
  <c r="K366" i="12"/>
  <c r="O366" i="12"/>
  <c r="Q366" i="12"/>
  <c r="U366" i="12"/>
  <c r="F367" i="12"/>
  <c r="G367" i="12"/>
  <c r="M367" i="12" s="1"/>
  <c r="I367" i="12"/>
  <c r="K367" i="12"/>
  <c r="O367" i="12"/>
  <c r="Q367" i="12"/>
  <c r="U367" i="12"/>
  <c r="F369" i="12"/>
  <c r="G369" i="12"/>
  <c r="M369" i="12" s="1"/>
  <c r="I369" i="12"/>
  <c r="K369" i="12"/>
  <c r="O369" i="12"/>
  <c r="Q369" i="12"/>
  <c r="U369" i="12"/>
  <c r="G371" i="12"/>
  <c r="M371" i="12" s="1"/>
  <c r="I371" i="12"/>
  <c r="K371" i="12"/>
  <c r="O371" i="12"/>
  <c r="Q371" i="12"/>
  <c r="U371" i="12"/>
  <c r="F372" i="12"/>
  <c r="G372" i="12"/>
  <c r="M372" i="12" s="1"/>
  <c r="I372" i="12"/>
  <c r="K372" i="12"/>
  <c r="O372" i="12"/>
  <c r="Q372" i="12"/>
  <c r="U372" i="12"/>
  <c r="F373" i="12"/>
  <c r="G373" i="12"/>
  <c r="M373" i="12" s="1"/>
  <c r="I373" i="12"/>
  <c r="K373" i="12"/>
  <c r="O373" i="12"/>
  <c r="Q373" i="12"/>
  <c r="U373" i="12"/>
  <c r="F374" i="12"/>
  <c r="G374" i="12"/>
  <c r="M374" i="12" s="1"/>
  <c r="I374" i="12"/>
  <c r="K374" i="12"/>
  <c r="O374" i="12"/>
  <c r="Q374" i="12"/>
  <c r="U374" i="12"/>
  <c r="F376" i="12"/>
  <c r="G376" i="12" s="1"/>
  <c r="M376" i="12" s="1"/>
  <c r="I376" i="12"/>
  <c r="K376" i="12"/>
  <c r="O376" i="12"/>
  <c r="Q376" i="12"/>
  <c r="U376" i="12"/>
  <c r="F377" i="12"/>
  <c r="G377" i="12"/>
  <c r="M377" i="12" s="1"/>
  <c r="I377" i="12"/>
  <c r="K377" i="12"/>
  <c r="O377" i="12"/>
  <c r="Q377" i="12"/>
  <c r="U377" i="12"/>
  <c r="F378" i="12"/>
  <c r="G378" i="12"/>
  <c r="M378" i="12" s="1"/>
  <c r="I378" i="12"/>
  <c r="K378" i="12"/>
  <c r="O378" i="12"/>
  <c r="Q378" i="12"/>
  <c r="U378" i="12"/>
  <c r="F380" i="12"/>
  <c r="G380" i="12"/>
  <c r="M380" i="12" s="1"/>
  <c r="I380" i="12"/>
  <c r="K380" i="12"/>
  <c r="O380" i="12"/>
  <c r="Q380" i="12"/>
  <c r="U380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M250" i="12" l="1"/>
  <c r="G249" i="12"/>
  <c r="I54" i="1" s="1"/>
  <c r="M285" i="12"/>
  <c r="U285" i="12"/>
  <c r="K228" i="12"/>
  <c r="U138" i="12"/>
  <c r="AD383" i="12"/>
  <c r="G39" i="1" s="1"/>
  <c r="G40" i="1" s="1"/>
  <c r="G25" i="1" s="1"/>
  <c r="G26" i="1" s="1"/>
  <c r="K370" i="12"/>
  <c r="K363" i="12"/>
  <c r="I355" i="12"/>
  <c r="M325" i="12"/>
  <c r="M324" i="12" s="1"/>
  <c r="U296" i="12"/>
  <c r="K296" i="12"/>
  <c r="Q285" i="12"/>
  <c r="I285" i="12"/>
  <c r="I239" i="12"/>
  <c r="Q239" i="12"/>
  <c r="U228" i="12"/>
  <c r="I228" i="12"/>
  <c r="Q197" i="12"/>
  <c r="K151" i="12"/>
  <c r="Q138" i="12"/>
  <c r="I138" i="12"/>
  <c r="K47" i="12"/>
  <c r="Q8" i="12"/>
  <c r="I8" i="12"/>
  <c r="O370" i="12"/>
  <c r="O324" i="12"/>
  <c r="O151" i="12"/>
  <c r="K8" i="12"/>
  <c r="I370" i="12"/>
  <c r="I363" i="12"/>
  <c r="U324" i="12"/>
  <c r="K324" i="12"/>
  <c r="I296" i="12"/>
  <c r="O285" i="12"/>
  <c r="U249" i="12"/>
  <c r="I249" i="12"/>
  <c r="O239" i="12"/>
  <c r="Q228" i="12"/>
  <c r="O197" i="12"/>
  <c r="I151" i="12"/>
  <c r="O138" i="12"/>
  <c r="G138" i="12"/>
  <c r="I49" i="1" s="1"/>
  <c r="U47" i="12"/>
  <c r="I47" i="12"/>
  <c r="O8" i="12"/>
  <c r="G8" i="12"/>
  <c r="K355" i="12"/>
  <c r="O249" i="12"/>
  <c r="U197" i="12"/>
  <c r="I197" i="12"/>
  <c r="U151" i="12"/>
  <c r="K138" i="12"/>
  <c r="O47" i="12"/>
  <c r="U8" i="12"/>
  <c r="U370" i="12"/>
  <c r="U363" i="12"/>
  <c r="Q355" i="12"/>
  <c r="Q296" i="12"/>
  <c r="G285" i="12"/>
  <c r="I55" i="1" s="1"/>
  <c r="Q370" i="12"/>
  <c r="Q363" i="12"/>
  <c r="U355" i="12"/>
  <c r="O355" i="12"/>
  <c r="I324" i="12"/>
  <c r="O296" i="12"/>
  <c r="K249" i="12"/>
  <c r="Q249" i="12"/>
  <c r="K239" i="12"/>
  <c r="O228" i="12"/>
  <c r="K197" i="12"/>
  <c r="Q151" i="12"/>
  <c r="M139" i="12"/>
  <c r="M138" i="12" s="1"/>
  <c r="Q47" i="12"/>
  <c r="M9" i="12"/>
  <c r="M8" i="12" s="1"/>
  <c r="F40" i="1"/>
  <c r="M296" i="12"/>
  <c r="M249" i="12"/>
  <c r="G355" i="12"/>
  <c r="I59" i="1" s="1"/>
  <c r="I17" i="1" s="1"/>
  <c r="M356" i="12"/>
  <c r="M355" i="12" s="1"/>
  <c r="G370" i="12"/>
  <c r="I61" i="1" s="1"/>
  <c r="G296" i="12"/>
  <c r="I56" i="1" s="1"/>
  <c r="M370" i="12"/>
  <c r="M228" i="12"/>
  <c r="G228" i="12"/>
  <c r="I52" i="1" s="1"/>
  <c r="M152" i="12"/>
  <c r="M151" i="12" s="1"/>
  <c r="G151" i="12"/>
  <c r="I50" i="1" s="1"/>
  <c r="G197" i="12"/>
  <c r="I51" i="1" s="1"/>
  <c r="M198" i="12"/>
  <c r="M197" i="12" s="1"/>
  <c r="G363" i="12"/>
  <c r="I60" i="1" s="1"/>
  <c r="G353" i="12"/>
  <c r="I58" i="1" s="1"/>
  <c r="M354" i="12"/>
  <c r="M353" i="12" s="1"/>
  <c r="G239" i="12"/>
  <c r="I53" i="1" s="1"/>
  <c r="M48" i="12"/>
  <c r="M47" i="12" s="1"/>
  <c r="G47" i="12"/>
  <c r="I48" i="1" s="1"/>
  <c r="I18" i="1" l="1"/>
  <c r="H39" i="1"/>
  <c r="G383" i="12"/>
  <c r="I47" i="1"/>
  <c r="G28" i="1"/>
  <c r="G23" i="1"/>
  <c r="I62" i="1" l="1"/>
  <c r="I16" i="1"/>
  <c r="I21" i="1" s="1"/>
  <c r="I39" i="1"/>
  <c r="I40" i="1" s="1"/>
  <c r="J39" i="1" s="1"/>
  <c r="J40" i="1" s="1"/>
  <c r="H40" i="1"/>
  <c r="G24" i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<sst xmlns="http://schemas.openxmlformats.org/spreadsheetml/2006/main" count="1220" uniqueCount="547">
  <si>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</si>
  <si>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</si>
  <si>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</si>
  <si>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</si>
  <si>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</si>
  <si>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</si>
  <si>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</si>
  <si>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</si>
  <si>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</si>
  <si>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</si>
  <si>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</si>
  <si>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</si>
  <si>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</si>
  <si>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</si>
  <si>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</si>
  <si>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</si>
  <si>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</si>
  <si>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</si>
  <si>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</si>
  <si>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</si>
  <si>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</si>
  <si>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</si>
  <si>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</si>
  <si>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</si>
  <si>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</si>
  <si>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</si>
  <si>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</si>
  <si>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</si>
  <si>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</si>
  <si>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</si>
  <si>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</si>
  <si>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</si>
  <si>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</si>
  <si>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</si>
  <si>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</si>
  <si>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</si>
  <si>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</si>
  <si>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</si>
  <si>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</si>
  <si>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</si>
  <si>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</si>
  <si>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</si>
  <si>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</si>
  <si>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Oprava atletického areálu a fotbalového hřiště ... u Ploučnice v České Lípě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</si>
  <si>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</si>
  <si>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</si>
  <si>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</si>
  <si>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</si>
  <si>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</si>
  <si>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</si>
  <si>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</si>
  <si>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</si>
  <si>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</si>
  <si>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</si>
  <si>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</si>
  <si>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</si>
  <si>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 a zvláštní zakládání</t>
  </si>
  <si>
    <t>5</t>
  </si>
  <si>
    <t>Komunikace</t>
  </si>
  <si>
    <t>59</t>
  </si>
  <si>
    <t>Dlažby a předlažby komunikací</t>
  </si>
  <si>
    <t>59.1</t>
  </si>
  <si>
    <t>Sportovní povrch</t>
  </si>
  <si>
    <t>59.2</t>
  </si>
  <si>
    <t>Sportovní vybavení</t>
  </si>
  <si>
    <t>8</t>
  </si>
  <si>
    <t>Trubní vedení</t>
  </si>
  <si>
    <t>88</t>
  </si>
  <si>
    <t>Potrubí z drenážek</t>
  </si>
  <si>
    <t>91</t>
  </si>
  <si>
    <t>Doplňující práce na komunikaci</t>
  </si>
  <si>
    <t>99</t>
  </si>
  <si>
    <t>Staveništní přesun hmot</t>
  </si>
  <si>
    <t>783</t>
  </si>
  <si>
    <t>Nátěry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</si>
  <si>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</si>
  <si>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</si>
  <si>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</si>
  <si>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</si>
  <si>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</si>
  <si>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</si>
  <si>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</si>
  <si>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</si>
  <si>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</si>
  <si>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</si>
  <si>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</si>
  <si>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</si>
  <si>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</si>
  <si>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</si>
  <si>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</si>
  <si>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</si>
  <si>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</si>
  <si>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</si>
  <si>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</si>
  <si>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</si>
  <si>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</si>
  <si>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</si>
  <si>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</si>
  <si>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</si>
  <si>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</si>
  <si>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</si>
  <si>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</si>
  <si>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</si>
  <si>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</si>
  <si>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</si>
  <si>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</si>
  <si>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</si>
  <si>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</si>
  <si>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113152112R00</t>
  </si>
  <si>
    <t>Odstranění podkladu z kameniva drceného</t>
  </si>
  <si>
    <t>m3</t>
  </si>
  <si>
    <t>POL1_0</t>
  </si>
  <si>
    <t>5315*0,05</t>
  </si>
  <si>
    <t>VV</t>
  </si>
  <si>
    <t>122201103R00</t>
  </si>
  <si>
    <t>Odkopávky nezapažené v hor. 3 do 10000 m3</t>
  </si>
  <si>
    <t>škvára:5315*0,2</t>
  </si>
  <si>
    <t>122201101R00</t>
  </si>
  <si>
    <t>Odkopávky nezapažené v hor. 3 do 100 m3</t>
  </si>
  <si>
    <t>zatravněné pl. - zemina s drnem:87*0,1</t>
  </si>
  <si>
    <t>122201102R00</t>
  </si>
  <si>
    <t>Odkopávky nezapažené v hor. 3 do 1000 m3</t>
  </si>
  <si>
    <t>doplňující odkop, zemina kamení:5315*0,07</t>
  </si>
  <si>
    <t>280*0,15</t>
  </si>
  <si>
    <t>pod stávající dlažbou:787*0,16</t>
  </si>
  <si>
    <t>113152111R00</t>
  </si>
  <si>
    <t>Odstranění podkladu z kameniva těženého</t>
  </si>
  <si>
    <t>odtěžení písku:30*0,3*2</t>
  </si>
  <si>
    <t>132201112R00</t>
  </si>
  <si>
    <t>Hloubení rýh š.do 60 cm v hor.3 nad 100 m3,STROJNĚ</t>
  </si>
  <si>
    <t>sběrný drén:0,3*0,4*1372</t>
  </si>
  <si>
    <t>svodný drén:0,4*0,6*550</t>
  </si>
  <si>
    <t>133201101R00</t>
  </si>
  <si>
    <t>Hloubení šachet v hor.3 do 100 m3</t>
  </si>
  <si>
    <t>odrazové prkno:0,3*0,4*1,25*(2+4)</t>
  </si>
  <si>
    <t>hod diskem a kladivem:0,5*0,5*0,75*10</t>
  </si>
  <si>
    <t>přístřešek:0,5*0,5*0,75*7</t>
  </si>
  <si>
    <t>šachtice:0,5*0,5*0,7*4</t>
  </si>
  <si>
    <t>lavička:0,2*0,5*0,3*2*4</t>
  </si>
  <si>
    <t>koš:0,45*0,45*0,4*2</t>
  </si>
  <si>
    <t>skříňka pro skok o tyči:1*1,35*0,6*4</t>
  </si>
  <si>
    <t>stojany pro skok o tyči:0,5*1*0,75*2*4</t>
  </si>
  <si>
    <t>131201110R00</t>
  </si>
  <si>
    <t>Hloubení nezapaž. jam hor.3 do 50 m3, STROJNĚ</t>
  </si>
  <si>
    <t>vodní příkop:4,75*4,45*1</t>
  </si>
  <si>
    <t>162701105R00</t>
  </si>
  <si>
    <t>Vodorovné přemístění výkopku z hor.1-4 do 10000 m</t>
  </si>
  <si>
    <t>256,75+1063,00+8,70+414,05+125,92+18,00+296,64+11,43+21,14</t>
  </si>
  <si>
    <t>199000002R00</t>
  </si>
  <si>
    <t>Poplatek za skládku zemina, kamenivo</t>
  </si>
  <si>
    <t>256,75+414,05+125,92+18,00+296,64+11,43+21,14</t>
  </si>
  <si>
    <t>162702199R00</t>
  </si>
  <si>
    <t>Poplatek za skládku drnu</t>
  </si>
  <si>
    <t>8,70</t>
  </si>
  <si>
    <t>R162702199</t>
  </si>
  <si>
    <t>Poplatek za skládku škváry</t>
  </si>
  <si>
    <t>Není předpoklad nebezpečného odpadu.</t>
  </si>
  <si>
    <t>POP</t>
  </si>
  <si>
    <t>1063,00</t>
  </si>
  <si>
    <t>181101102R00</t>
  </si>
  <si>
    <t>Úprava pláně v zářezech v hor. 1-4, se zhutněním</t>
  </si>
  <si>
    <t>m2</t>
  </si>
  <si>
    <t>6713</t>
  </si>
  <si>
    <t>R0052</t>
  </si>
  <si>
    <t>Odstranění vpustí odvoz do 10-ti km, poplatek za skládku</t>
  </si>
  <si>
    <t xml:space="preserve">ks    </t>
  </si>
  <si>
    <t>POL3_0</t>
  </si>
  <si>
    <t>Kovové výrobky odvoz do sběrných surovin do 10-ti km - výtěžek poskytnut investorovi.</t>
  </si>
  <si>
    <t>R0053</t>
  </si>
  <si>
    <t>Odstranění polymerbetonového žlábku š=150 mm odvoz, do 10-ti km poplatek za skládku</t>
  </si>
  <si>
    <t xml:space="preserve">m     </t>
  </si>
  <si>
    <t>128+112</t>
  </si>
  <si>
    <t>R0054</t>
  </si>
  <si>
    <t>Odstranění polymerbetonového štěrbinového žlábku, odvoz do 10-ti km poplatek za skládku</t>
  </si>
  <si>
    <t>72+88</t>
  </si>
  <si>
    <t>R0057</t>
  </si>
  <si>
    <t>Odstranění stáv. pěnového doskočiště 6x4x1 m odvoz, do 10-ti km poplatek za skládku</t>
  </si>
  <si>
    <t>R0058</t>
  </si>
  <si>
    <t>Zaslepení přítoku drenáží u stáv. revizní šachty</t>
  </si>
  <si>
    <t>R0059</t>
  </si>
  <si>
    <t>Odstranění hliníkové překážky s dřevěným hranolem, odvoz do 10-ti km poplatek za skládku</t>
  </si>
  <si>
    <t>R0060</t>
  </si>
  <si>
    <t>Odstranění laviček dřevěné desky a ocelové prvky, odvoz do 10-ti km, poplatek za skládku</t>
  </si>
  <si>
    <t>2+2*2</t>
  </si>
  <si>
    <t>R0061</t>
  </si>
  <si>
    <t>Odstranění stolků dřevěné desky a ocelové prvky, odvoz do 10-ti km, poplatek za skládku</t>
  </si>
  <si>
    <t>R0062</t>
  </si>
  <si>
    <t>Odstranění odrazových prken v ocelovém rámečku, odvoz do 10-ti km poplatek za skládku</t>
  </si>
  <si>
    <t>R0063</t>
  </si>
  <si>
    <t>Odstranění ocelového truhlíku skoku o tyči odvoz, do 10-ti km poplatek za skládku</t>
  </si>
  <si>
    <t>R0064</t>
  </si>
  <si>
    <t>Odstranění  hliníkového stojanu pro skok o tyči, odvoz do 10-ti km, poplatek za skládku</t>
  </si>
  <si>
    <t>kus</t>
  </si>
  <si>
    <t>R0065</t>
  </si>
  <si>
    <t>Odstranění doskočíště 6x4x1 m skoku do výšky, odvoz do 10-ti km, poplatek za skládku</t>
  </si>
  <si>
    <t>R0066</t>
  </si>
  <si>
    <t>Odstranění ocelového sloupu v=10 m, odvoz do 10-ti km, poplatek za skládku</t>
  </si>
  <si>
    <t xml:space="preserve">kus  </t>
  </si>
  <si>
    <t>R0067</t>
  </si>
  <si>
    <t>Odstranění ocelového schodiště, odvoz do 10-ti km, poplatek za skládku</t>
  </si>
  <si>
    <t>R0068</t>
  </si>
  <si>
    <t>Odstranění ocelového sloupu schodiště v=4 m, odvoz do 10-ti km, poplatek za skládku</t>
  </si>
  <si>
    <t xml:space="preserve">kus </t>
  </si>
  <si>
    <t>R0069</t>
  </si>
  <si>
    <t>Odstranění ocelového přístřešku s plech. zastřením, odvoz do 10-ti km, poplatek za skládku</t>
  </si>
  <si>
    <t>R0070</t>
  </si>
  <si>
    <t>Odstranění šachty pro závlahu, odvoz do 10-ti km, poplatek za skládku</t>
  </si>
  <si>
    <t>R0071</t>
  </si>
  <si>
    <t>Odstranění krytých střídaček, odvoz do 10-ti km, poplatek za skládku</t>
  </si>
  <si>
    <t>Ocelová konstrukce, ocelové sedačky, bet. výplň zadní a boční části střídaček, dřevěné zastřešení, oplechování.</t>
  </si>
  <si>
    <t>R0051</t>
  </si>
  <si>
    <t>Odstranění tartanu EPDM průměrná tl. 15 mm</t>
  </si>
  <si>
    <t xml:space="preserve">m2   </t>
  </si>
  <si>
    <t>5315</t>
  </si>
  <si>
    <t>R113108407</t>
  </si>
  <si>
    <t>Odstranění asfaltové vrstvy pl.nad 50 m2, tl. 7 cm</t>
  </si>
  <si>
    <t>drenážní asfalt:5315</t>
  </si>
  <si>
    <t>R113108320</t>
  </si>
  <si>
    <t>Odstranění asfaltové vrstvy pl. do 50 m2, tl.20 cm</t>
  </si>
  <si>
    <t>20</t>
  </si>
  <si>
    <t>R113153112</t>
  </si>
  <si>
    <t>Odstranění litého asfaltu, tl.5 cm</t>
  </si>
  <si>
    <t>44</t>
  </si>
  <si>
    <t>113106121R00</t>
  </si>
  <si>
    <t>Rozebrání dlažeb z betonových dlaždic na sucho</t>
  </si>
  <si>
    <t>787</t>
  </si>
  <si>
    <t>113204111R00</t>
  </si>
  <si>
    <t>Vytrhání obrubníků zahradních</t>
  </si>
  <si>
    <t>m</t>
  </si>
  <si>
    <t>Včetně betonového lože s opěrou.</t>
  </si>
  <si>
    <t>81+68</t>
  </si>
  <si>
    <t>vnější obruba:457</t>
  </si>
  <si>
    <t>305+394</t>
  </si>
  <si>
    <t>961044111R00</t>
  </si>
  <si>
    <t>Bourání základů z betonu prostého</t>
  </si>
  <si>
    <t>lavičky:0,3*0,3*0,5*6</t>
  </si>
  <si>
    <t>stolky:0,3*0,3*0,5*2</t>
  </si>
  <si>
    <t>odrazové prkno:0,5*2</t>
  </si>
  <si>
    <t>skok o tyči:1,5*3*0,5</t>
  </si>
  <si>
    <t>stojany skok o tyči:1,5*0,5*1*2</t>
  </si>
  <si>
    <t>koš basketbalu:1*1*1*2</t>
  </si>
  <si>
    <t>sloupky tenisu, volejbalu:0,5*0,5*0,5*4</t>
  </si>
  <si>
    <t>ocelový sloup v=10 m:1*1*1</t>
  </si>
  <si>
    <t>ocelové schodiště:0,3*0,3*0,5*6</t>
  </si>
  <si>
    <t>ocelový sloup v=4 m:0,5*0,5*1</t>
  </si>
  <si>
    <t>plechový přístřešek:0,5*0,5*0,5*8</t>
  </si>
  <si>
    <t>lavičky:0,3*0,3*0,5*12</t>
  </si>
  <si>
    <t>střídačky:0,5*0,5*0,5*14</t>
  </si>
  <si>
    <t>střídačky - bet. desky:2*22*0,25</t>
  </si>
  <si>
    <t>961055111R00</t>
  </si>
  <si>
    <t>Bourání základů železobetonových</t>
  </si>
  <si>
    <t>vodní příkop:10</t>
  </si>
  <si>
    <t>979081111R00</t>
  </si>
  <si>
    <t>Odvoz suti a vybour. hmot na skládku do 1 km</t>
  </si>
  <si>
    <t>t</t>
  </si>
  <si>
    <t>79,73+827,31+4,84+357,33+24</t>
  </si>
  <si>
    <t>979081121R00</t>
  </si>
  <si>
    <t>Příplatek k odvozu za každý další 1 km</t>
  </si>
  <si>
    <t>(79,73+827,31+4,84+357,33+24)*9</t>
  </si>
  <si>
    <t>979990191R00</t>
  </si>
  <si>
    <t>Poplatek za skládku suti - plastové výrobky, tartan</t>
  </si>
  <si>
    <t>tartan:5315*0,015</t>
  </si>
  <si>
    <t>979990112R00</t>
  </si>
  <si>
    <t>Poplatek za skládku suti-obal.kam.-asfalt do 30x30</t>
  </si>
  <si>
    <t>5315*0,154</t>
  </si>
  <si>
    <t>20*0,44</t>
  </si>
  <si>
    <t>R979990113</t>
  </si>
  <si>
    <t>Poplatek za skládku asfaltu a litého asfaltu</t>
  </si>
  <si>
    <t>44*0,11</t>
  </si>
  <si>
    <t>979990103R00</t>
  </si>
  <si>
    <t>Poplatek za skládku suti - beton do 30x30 cm</t>
  </si>
  <si>
    <t>dlažba:787*0,173</t>
  </si>
  <si>
    <t>obrubníky:1305*0,13</t>
  </si>
  <si>
    <t>bet. základy:23,42*2,2</t>
  </si>
  <si>
    <t>979990108R00</t>
  </si>
  <si>
    <t>Poplatek za skládku suti - železobeton</t>
  </si>
  <si>
    <t>10*2,4</t>
  </si>
  <si>
    <t>R00100</t>
  </si>
  <si>
    <t>Nákup zeminy schopné zúrodnění</t>
  </si>
  <si>
    <t>87*0,1</t>
  </si>
  <si>
    <t>167101101R00</t>
  </si>
  <si>
    <t>Nakládání výkopku z hor.1-4 v množství do 100 m3</t>
  </si>
  <si>
    <t>181301101R00</t>
  </si>
  <si>
    <t>Rozprostření ornice, rovina, tl. do 10 cm do 500m2</t>
  </si>
  <si>
    <t>87</t>
  </si>
  <si>
    <t>180402111R00</t>
  </si>
  <si>
    <t>Založení trávníku parkového výsevem v rovině</t>
  </si>
  <si>
    <t>00572410R</t>
  </si>
  <si>
    <t xml:space="preserve">Směs travní parková mírná zátěž </t>
  </si>
  <si>
    <t>kg</t>
  </si>
  <si>
    <t>87*0,03</t>
  </si>
  <si>
    <t>271571111R00</t>
  </si>
  <si>
    <t>Polštář základu ze štěrkopísku tříděného</t>
  </si>
  <si>
    <t>odrazové prkno:0,3*1,25*0,1*(2+4)</t>
  </si>
  <si>
    <t>hod diskem a kladivem:0,5*0,5*0,1*10</t>
  </si>
  <si>
    <t>přístřešek:0,5*0,5*0,1*7</t>
  </si>
  <si>
    <t>šachtice:0,5*0,5*0,10*4</t>
  </si>
  <si>
    <t>lavička:0,2*0,5*0,1*2*4</t>
  </si>
  <si>
    <t>koš:0,45*0,45*0,1*2</t>
  </si>
  <si>
    <t>skříňka pro skok o tyči:1*1,35*0,1*4</t>
  </si>
  <si>
    <t>stojany pro skok o tyči:0,5*1*0,1*2*4</t>
  </si>
  <si>
    <t>vodní příkop:3,85*4,5*0,1</t>
  </si>
  <si>
    <t>275313611R00</t>
  </si>
  <si>
    <t>Beton základových patek prostý C 16/20</t>
  </si>
  <si>
    <t>odrazové prkno:0,3*0,3*1,25*(2+4)*1,1</t>
  </si>
  <si>
    <t>hod diskem a kladivem:0,5*0,5*0,65*10*1,1</t>
  </si>
  <si>
    <t>přístřešek:0,5*0,5*0,65*7*1,1</t>
  </si>
  <si>
    <t>šachtice:0,5*0,5*0,10*4*1,1</t>
  </si>
  <si>
    <t>lavička:0,2*0,5*0,2*2*4*1,1</t>
  </si>
  <si>
    <t>koš:0,45*0,45*0,3*2*1,1</t>
  </si>
  <si>
    <t>275313621R00</t>
  </si>
  <si>
    <t>Beton základových patek prostý C 20/25</t>
  </si>
  <si>
    <t>skříňka pro skok o tyči:1*1,35*0,5*4*1,1</t>
  </si>
  <si>
    <t>stojany pro skok o tyči:0,5*1*0,65*1*4*1,1</t>
  </si>
  <si>
    <t>vodní příkop:3,85*4,5*0,3*1,1+(4,45+4,45+4,45+0,9+0,9)*0,98*0,3*1,1</t>
  </si>
  <si>
    <t>273351215R00</t>
  </si>
  <si>
    <t>Bednění stěn základových desek - zřízení</t>
  </si>
  <si>
    <t>odrazové prkno:(0,3+1,25)*2*0,5*(2+4)</t>
  </si>
  <si>
    <t>hod diskem a kladivem:0,5*4*0,3*10</t>
  </si>
  <si>
    <t>přístřešek:0,5*4*0,3*7</t>
  </si>
  <si>
    <t>skříňka pro skok o tyči:(1+1,35)*2*0,5*4</t>
  </si>
  <si>
    <t>stojany pro skok o tyči:(0,5+1)*2*0,3*2*4</t>
  </si>
  <si>
    <t>273351216R00</t>
  </si>
  <si>
    <t>Bednění stěn základových desek - odstranění</t>
  </si>
  <si>
    <t>273321311R00</t>
  </si>
  <si>
    <t>Železobeton základových desek C 16/20</t>
  </si>
  <si>
    <t>kruh - koule:3,14*1,27*1,27*0,15*2</t>
  </si>
  <si>
    <t>kruh - disk:3,14*1,45*1,45*0,15</t>
  </si>
  <si>
    <t>631361921RT4</t>
  </si>
  <si>
    <t>Výztuž mazanin svařovanou sítí průměr drátu  6,0, oka 100/100 mm KH30</t>
  </si>
  <si>
    <t>kruh - koule:3,14*1,27*1,27*0,0022*2*2</t>
  </si>
  <si>
    <t>kruh - disk:3,14*1,45*1,45*0,0022*2</t>
  </si>
  <si>
    <t>273351215RT1</t>
  </si>
  <si>
    <t>Bednění stěn základových desek - zřízení bednicí, materiál prkna</t>
  </si>
  <si>
    <t>kruh - koule:2*3,14*1,27*0,2*2</t>
  </si>
  <si>
    <t>kruh - disk:2*3,14*1,45*0,2</t>
  </si>
  <si>
    <t>kruh:2*3,14*1,27*0,2*2</t>
  </si>
  <si>
    <t>R5705</t>
  </si>
  <si>
    <t>Drenážní asfalt AKO 8 (50/70) tl. 40 mm</t>
  </si>
  <si>
    <t>ovál:5688</t>
  </si>
  <si>
    <t>rozběh skoku do dálky:448</t>
  </si>
  <si>
    <t>R5706</t>
  </si>
  <si>
    <t>Drenážní asfalt AKO 16 (50/70) tl. 50 mm</t>
  </si>
  <si>
    <t>564831111RT2</t>
  </si>
  <si>
    <t>Podklad ze štěrkodrti po zhutnění tloušťky 10 cm, štěrkodrť frakce 0-32 mm</t>
  </si>
  <si>
    <t>564751111R00</t>
  </si>
  <si>
    <t>Podklad z kameniva drceného vel.32-63 mm,tl. 15 cm</t>
  </si>
  <si>
    <t>564831111RT4</t>
  </si>
  <si>
    <t>Podklad ze štěrkodrti po zhutnění tloušťky 10 cm, štěrkodrť frakce 0-63 mm</t>
  </si>
  <si>
    <t>568111111R00</t>
  </si>
  <si>
    <t>Zřízení vrstvy z geotextilie skl.do 1:5, š.do 3 m</t>
  </si>
  <si>
    <t>69366057R</t>
  </si>
  <si>
    <t>Geotextilie 100% PP, 400 g/m2 šíře do 8,8 m</t>
  </si>
  <si>
    <t>ovál:5688*1,15</t>
  </si>
  <si>
    <t>rozběh skoku do dálky:448*1,15</t>
  </si>
  <si>
    <t>564861111R00</t>
  </si>
  <si>
    <t>Podklad ze štěrkodrti po zhutnění tloušťky 20 cm</t>
  </si>
  <si>
    <t>doskočiště:10,5*3,5*2</t>
  </si>
  <si>
    <t>doskočiště:10*3*2</t>
  </si>
  <si>
    <t>69366049</t>
  </si>
  <si>
    <t>Geotextilie 200 g/m2</t>
  </si>
  <si>
    <t>doskočiště:10*3*2*1,15</t>
  </si>
  <si>
    <t>564231111R00</t>
  </si>
  <si>
    <t>Podklad ze štěrkopísku po zhutnění tloušťky 10 cm</t>
  </si>
  <si>
    <t>kruh - koule:3,14*1,135*1,135*2</t>
  </si>
  <si>
    <t>kruh - disk:3,14*1,45*1,45</t>
  </si>
  <si>
    <t>596215020R00</t>
  </si>
  <si>
    <t>Kladení zámkové dlažby tl. 6 cm do drtě tl. 3 cm</t>
  </si>
  <si>
    <t>dlažba:718</t>
  </si>
  <si>
    <t>59245110R</t>
  </si>
  <si>
    <t>Dlažba zámková 6 cm přírodní</t>
  </si>
  <si>
    <t>dlažba:718*1,05</t>
  </si>
  <si>
    <t>596291111R00</t>
  </si>
  <si>
    <t>Řezání zámkové dlažby tl. 60 mm</t>
  </si>
  <si>
    <t>R564851111</t>
  </si>
  <si>
    <t>Podklad z kameniva drceného po zhutnění tl. 15 cm, frakce 8/16 mm, tř. A</t>
  </si>
  <si>
    <t>R0401</t>
  </si>
  <si>
    <t>Umělý vodopropustný dvouvrstvý odpružený tartan, tl. 13 mm odstín modrá cca RAL 5015</t>
  </si>
  <si>
    <t>Směs z pryžového granulátu frakce 1-4 mm a PUR pojiva tl. 10 mm + vrchní nástřik tl. cca 3 mm z barevného PUR pojiva a jemného celobarevného pryžového granulátu frakce 0,5-1,5 mm, s filtračním průtokem min. 150 mm/h.</t>
  </si>
  <si>
    <t>R0402</t>
  </si>
  <si>
    <t>Umělý vodonepropustný dvouvrstvý odpružený tartan, tl. 13 mm odstín modrá cca RAL 5015</t>
  </si>
  <si>
    <t>Směs z pryžového granulátu frakce 1-4 mm a PUR pojiva tl. 10 mm + vrchní vrstva tl. cca 3 mm složená ze samonivelační uzavírací PUR stěrky, do které se zapracovává jemný celoprobarvený pryžový EPDM granulát frakce 1-4 mm.</t>
  </si>
  <si>
    <t>R0410</t>
  </si>
  <si>
    <t>Lajnování na tartan - polyuretanová barva, lajny š 50 mm</t>
  </si>
  <si>
    <t>2908</t>
  </si>
  <si>
    <t>120</t>
  </si>
  <si>
    <t>R0304</t>
  </si>
  <si>
    <t>Odrazové prkno skoku do dálky s ocel. truhlíkem, dodávka a montáž</t>
  </si>
  <si>
    <t>Podrobnější popis viz. Obecná specifikace navržených výrobků.</t>
  </si>
  <si>
    <t>R0304.1</t>
  </si>
  <si>
    <t>Přeběhový díl odrazového prkna s ocel. truhlíkem, dodávka a montáž</t>
  </si>
  <si>
    <t>R0986A</t>
  </si>
  <si>
    <t>Plachta pro doskočiště cca 10,5x3,5 m, s úchytkami atyp., vodopropustná  dodávka a montáž</t>
  </si>
  <si>
    <t>R0101</t>
  </si>
  <si>
    <t>Obruč vrhačského kruhu 2,135 m dodávka a montáž</t>
  </si>
  <si>
    <t>R0105</t>
  </si>
  <si>
    <t>Krycí koberec vrhačského kruhu 2,135 m dodávka a, montáž</t>
  </si>
  <si>
    <t>Umělý trávník tl 22 mm, min. 40 000 vpichů/m2, zastřižen do kulatého tvaru.</t>
  </si>
  <si>
    <t>R0102</t>
  </si>
  <si>
    <t>Břevno vrhačského kruhu dodávka a montáž</t>
  </si>
  <si>
    <t>R01032</t>
  </si>
  <si>
    <t>Krycí koberec kruhu pro hod diskem 2,5 m dodávka a, montáž</t>
  </si>
  <si>
    <t>R0103</t>
  </si>
  <si>
    <t>Obruč kruhu hod diskem 2,5 m dodávka a montáž</t>
  </si>
  <si>
    <t>R01031</t>
  </si>
  <si>
    <t>Redukce kruhu disk - kladivo 2 500/2 135 mm, dodávka a montáž</t>
  </si>
  <si>
    <t>R0104</t>
  </si>
  <si>
    <t>Klec pro hod diskem a kladivem, vrcholová úroveň dodávka a montáž</t>
  </si>
  <si>
    <t>R0501</t>
  </si>
  <si>
    <t>Doskočiště skoku vysokého s krycí plachtou, stojany, laťka, vrcholová úroveň dodávka a montáž</t>
  </si>
  <si>
    <t>R05011</t>
  </si>
  <si>
    <t>Doskočiště skoku o tyči s krycí plachtou, stojany, laťka, vrcholová úroveň dodávka a montáž</t>
  </si>
  <si>
    <t>R05014</t>
  </si>
  <si>
    <t>Skříňka zarážecí pro skok o tyči, nerez, vč. zakrytí dodávka a montáž</t>
  </si>
  <si>
    <t>R05012</t>
  </si>
  <si>
    <t>Vodní příkop díly příkopu s šachticí a překážka,, vrcholová úroveň dodávka a montáž</t>
  </si>
  <si>
    <t>R0213</t>
  </si>
  <si>
    <t>Lavička bez opěradla dodávka a montáž</t>
  </si>
  <si>
    <t>R0212</t>
  </si>
  <si>
    <t>Odpadkový koš  dodávka a montáž</t>
  </si>
  <si>
    <t>R05013</t>
  </si>
  <si>
    <t>Přístřešek 7,5 x 2 m dodávka a montáž</t>
  </si>
  <si>
    <t>Podrobnější popis viz. Obecná specifikace navržených výrobků avšak bez stojanů na kola.</t>
  </si>
  <si>
    <t>R2100021</t>
  </si>
  <si>
    <t>Kabelová rozdělovací šachta 0,5x0,5x0,5 m, vrcholová úroveň dodávka a montáž</t>
  </si>
  <si>
    <t>871313121R00</t>
  </si>
  <si>
    <t>Montáž trub z plastu, gumový kroužek, DN 150</t>
  </si>
  <si>
    <t>napojení odvodňovacáho žlábku:0,25*44</t>
  </si>
  <si>
    <t>28611141.AR</t>
  </si>
  <si>
    <t>Trubka kanalizační SN 4 PVC 110x3,2x1000 mm</t>
  </si>
  <si>
    <t>napojení odvodňovacáho žlábku:0,25*44*1,02</t>
  </si>
  <si>
    <t>877353121RT5</t>
  </si>
  <si>
    <t>Montáž tvarovek odboč. plast. gum. kroužek DN 200, včetně dodávky odbočky PVC 160/110 mm</t>
  </si>
  <si>
    <t>22</t>
  </si>
  <si>
    <t>877353123R00</t>
  </si>
  <si>
    <t>Montáž tvarovek jednoos. plast. gum.kroužek DN 200</t>
  </si>
  <si>
    <t>22*2</t>
  </si>
  <si>
    <t>28651652.AR</t>
  </si>
  <si>
    <t>Koleno kanalizační  110/ 45° PVC</t>
  </si>
  <si>
    <t>871318111R00</t>
  </si>
  <si>
    <t>Kladení drenážního potrubí z plastických hmot</t>
  </si>
  <si>
    <t>sběrný drén:1372</t>
  </si>
  <si>
    <t>svodný drén:550</t>
  </si>
  <si>
    <t>28611223.AR</t>
  </si>
  <si>
    <t>Trubka PVC drenážní flexibilní d 100 mm</t>
  </si>
  <si>
    <t>sběrný drén:1372*1,02</t>
  </si>
  <si>
    <t>28611225.AR</t>
  </si>
  <si>
    <t>Trubka PVC drenážní flexibilní d 160 mm</t>
  </si>
  <si>
    <t>svodný drén:550*1,02</t>
  </si>
  <si>
    <t>212971110R00</t>
  </si>
  <si>
    <t>Opláštění trativodů z geotext., do sklonu 1:2,5</t>
  </si>
  <si>
    <t>sběrný drén:(0,3*3+0,4*2)*1372</t>
  </si>
  <si>
    <t>svodný drén:(0,4*2+0,6*2)*550</t>
  </si>
  <si>
    <t>69366197R</t>
  </si>
  <si>
    <t>Geotextilie 200 g/m2 š. 200cm 100% PP</t>
  </si>
  <si>
    <t>sběrný drén:(0,3*3+0,4*2)*1372*1,15</t>
  </si>
  <si>
    <t>svodný drén:(0,4*2+0,6*2)*550*1,15</t>
  </si>
  <si>
    <t>212561111R00</t>
  </si>
  <si>
    <t>Výplň odvodňov. trativodů kam. hrubě drcen. 16 mm</t>
  </si>
  <si>
    <t>Změna frakce na 4-8 mm.</t>
  </si>
  <si>
    <t>sběrný drén:0,3*0,25*1372</t>
  </si>
  <si>
    <t>svodný drén:0,4*0,3*550</t>
  </si>
  <si>
    <t>Frakce 8-16 mm.</t>
  </si>
  <si>
    <t>sběrný drén:0,3*0,15*1372</t>
  </si>
  <si>
    <t>877353121RT2</t>
  </si>
  <si>
    <t>Montáž tvarovek odboč. plast. gum. kroužek DN 200, včetně dodávky odbočky PVC 110/110 mm</t>
  </si>
  <si>
    <t>3</t>
  </si>
  <si>
    <t>877353121RT7</t>
  </si>
  <si>
    <t>Montáž tvarovek odboč. plast. gum. kroužek DN 200, včetně dodávky odbočky PVC 160/160 mm</t>
  </si>
  <si>
    <t>0,3*0,1*(1134+52)</t>
  </si>
  <si>
    <t>916561111RT4</t>
  </si>
  <si>
    <t>Osazení záhon.obrubníků do lože z C 12/15 s opěrou, včetně obrubníku  50/5/25 cm</t>
  </si>
  <si>
    <t>1134</t>
  </si>
  <si>
    <t>R917461111</t>
  </si>
  <si>
    <t>Osaz. stoj. obrub. kam. s opěrou, lože z C 16/20</t>
  </si>
  <si>
    <t>doskočiště:26*2</t>
  </si>
  <si>
    <t>R0991A</t>
  </si>
  <si>
    <t>Polymerbetonový obrubník a s gumovým krytem</t>
  </si>
  <si>
    <t>R0107</t>
  </si>
  <si>
    <t>Lapač písku š=500 mm, dodávka a montáž</t>
  </si>
  <si>
    <t>(10+10+4+1,15+1,15)*2</t>
  </si>
  <si>
    <t>597101112R00</t>
  </si>
  <si>
    <t>Montáž odvodňovacího žlabu - polymerbeton B 125</t>
  </si>
  <si>
    <t>219</t>
  </si>
  <si>
    <t>181</t>
  </si>
  <si>
    <t>R59227020</t>
  </si>
  <si>
    <t>Žlab polymerbetonový štěrbinový - sportovní, sty tartan - trávník</t>
  </si>
  <si>
    <t>Včetně odnímatelné plastové lišty.</t>
  </si>
  <si>
    <t>219*1,02</t>
  </si>
  <si>
    <t>R59227021</t>
  </si>
  <si>
    <t>Žlab polymerbetonový štěrbinový - sportovní, sty tartan - tartan</t>
  </si>
  <si>
    <t>181*1,02</t>
  </si>
  <si>
    <t>597103111R00</t>
  </si>
  <si>
    <t>Montáž vpusti pro žlaby polymerbetonové A 15,C 250</t>
  </si>
  <si>
    <t>R59227000A</t>
  </si>
  <si>
    <t>Vpusť polymerbetonová - sportovní</t>
  </si>
  <si>
    <t>171201101R00</t>
  </si>
  <si>
    <t>Uložení sypaniny do násypů nezhutněných</t>
  </si>
  <si>
    <t>doskočiště:10*3*0,3*2</t>
  </si>
  <si>
    <t>58330999.0001</t>
  </si>
  <si>
    <t>Písek vhodný pro doskočiště</t>
  </si>
  <si>
    <t>Čistý křemičitý (SiO2 min 96%) kulatozrnný (zrna zaoblená a zakulacená) písek bílý bez organických komponentů, maximální frakce 2 mm - z nichž max 5% hmotnostních je nižší než 0,2 mm - automaticky splňující Vyhl.č.238/2011 Sb.</t>
  </si>
  <si>
    <t>doskočiště:10*3*0,3*2*1,02</t>
  </si>
  <si>
    <t>998222012R00</t>
  </si>
  <si>
    <t>Přesun hmot, zpevněné plochy, kryt z kameniva</t>
  </si>
  <si>
    <t>R7830050</t>
  </si>
  <si>
    <t>Mechnické očištění ocel. konstrukce kartáči</t>
  </si>
  <si>
    <t>Nejedná se o odstranění původního nátěru.</t>
  </si>
  <si>
    <t>nátěr oplocení:535,96</t>
  </si>
  <si>
    <t>783903811R00</t>
  </si>
  <si>
    <t>Odmaštění chemickými rozpouštědly</t>
  </si>
  <si>
    <t>783222921R00</t>
  </si>
  <si>
    <t>Nátěr syntetický kov.konstr., dvojnásobný, odstín světle šedá</t>
  </si>
  <si>
    <t>210810057RT1</t>
  </si>
  <si>
    <t>Kabel CYKY-m 750 V 5 žil 4 až 16 mm pevně uložený, včetně dodávky kabelu 5x4 mm2</t>
  </si>
  <si>
    <t>135+2</t>
  </si>
  <si>
    <t>R2100022</t>
  </si>
  <si>
    <t>Připojení kabelu do rozdělovací šachty</t>
  </si>
  <si>
    <t>R2100023</t>
  </si>
  <si>
    <t>Připojení kabelu do stávajícího rozvaděče</t>
  </si>
  <si>
    <t>Včetně zednických výpomocí.</t>
  </si>
  <si>
    <t>210060000R00</t>
  </si>
  <si>
    <t>Revize přípojky</t>
  </si>
  <si>
    <t>460200163R00</t>
  </si>
  <si>
    <t>Výkop kabelové rýhy 35/80 cm  hor.3</t>
  </si>
  <si>
    <t>460420018R00</t>
  </si>
  <si>
    <t>Zřízení kabelového lože v rýze š.do 35 cm z písku</t>
  </si>
  <si>
    <t>460510021RT2</t>
  </si>
  <si>
    <t>Kabelový prostup z plast.trub, DN do 10,5 cm včetně dodávky trub DN 110</t>
  </si>
  <si>
    <t>175101101RT6</t>
  </si>
  <si>
    <t>Obsyp potrubí bez prohození sypaniny s dodáním, písku</t>
  </si>
  <si>
    <t>0,35*0,15*135</t>
  </si>
  <si>
    <t>460490012RT1</t>
  </si>
  <si>
    <t>Fólie výstražná z PVC, šířka 33 cm fólie PVC šířka 33 cm</t>
  </si>
  <si>
    <t>460570163R00</t>
  </si>
  <si>
    <t>Zához rýhy 35/80 cm, hornina třídy 3, se zhutněním</t>
  </si>
  <si>
    <t>460600001RT8</t>
  </si>
  <si>
    <t>Naložení a odvoz zeminy odvoz na vzdálenost 10000, m</t>
  </si>
  <si>
    <t>0,2*0,35*135</t>
  </si>
  <si>
    <t>Včetně betonového lože s opěrou a ocelového roštu.</t>
  </si>
  <si>
    <t>Včetně ocelové roštu s kolečky a ocelového krytu s kolečky.</t>
  </si>
  <si>
    <t/>
  </si>
  <si>
    <t>SUM</t>
  </si>
  <si>
    <t>Poznámky uchazeče k zadání</t>
  </si>
  <si>
    <t>POPUZIV</t>
  </si>
  <si>
    <t>END</t>
  </si>
  <si>
    <t>SO 01 Atletický stadion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</si>
</sst>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7" fillId="0" borderId="39" xfId="0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9" xfId="0" applyFill="1" applyBorder="1" applyAlignment="1">
      <alignment horizontal="left" vertical="top" wrapText="1"/>
    </xf>
    <xf numFmtId="0" fontId="17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/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0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5"/>
  <sheetViews>
    <sheetView showGridLines="0" topLeftCell="B21" zoomScaleNormal="100" zoomScaleSheetLayoutView="75" workbookViewId="0">
      <selection activeCell="H47" sqref="H4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1" t="s">
        <v>40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3"/>
      <c r="B2" s="70" t="s">
        <v>38</v>
      </c>
      <c r="C2" s="71"/>
      <c r="D2" s="228" t="s">
        <v>43</v>
      </c>
      <c r="E2" s="229"/>
      <c r="F2" s="229"/>
      <c r="G2" s="229"/>
      <c r="H2" s="229"/>
      <c r="I2" s="229"/>
      <c r="J2" s="230"/>
      <c r="O2" s="1"/>
    </row>
    <row r="3" spans="1:15" ht="23.45" customHeight="1" x14ac:dyDescent="0.2">
      <c r="A3" s="3"/>
      <c r="B3" s="72" t="s">
        <v>41</v>
      </c>
      <c r="C3" s="73"/>
      <c r="D3" s="191" t="s">
        <v>546</v>
      </c>
      <c r="E3" s="192"/>
      <c r="F3" s="192"/>
      <c r="G3" s="192"/>
      <c r="H3" s="192"/>
      <c r="I3" s="192"/>
      <c r="J3" s="193"/>
    </row>
    <row r="4" spans="1:15" ht="25.15" customHeight="1" x14ac:dyDescent="0.2">
      <c r="A4" s="3"/>
      <c r="B4" s="74" t="s">
        <v>42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3"/>
      <c r="E11" s="223"/>
      <c r="F11" s="223"/>
      <c r="G11" s="223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08"/>
      <c r="E12" s="208"/>
      <c r="F12" s="208"/>
      <c r="G12" s="208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09"/>
      <c r="E13" s="209"/>
      <c r="F13" s="209"/>
      <c r="G13" s="209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1"/>
      <c r="F15" s="231"/>
      <c r="G15" s="204"/>
      <c r="H15" s="204"/>
      <c r="I15" s="204" t="s">
        <v>28</v>
      </c>
      <c r="J15" s="205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6"/>
      <c r="F16" s="207"/>
      <c r="G16" s="206"/>
      <c r="H16" s="207"/>
      <c r="I16" s="206">
        <f>SUMIF(F47:F61,A16,I47:I61)+SUMIF(F47:F61,"PSU",I47:I61)</f>
        <v>0</v>
      </c>
      <c r="J16" s="220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6"/>
      <c r="F17" s="207"/>
      <c r="G17" s="206"/>
      <c r="H17" s="207"/>
      <c r="I17" s="206">
        <f>SUMIF(F47:F61,A17,I47:I61)</f>
        <v>0</v>
      </c>
      <c r="J17" s="220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6"/>
      <c r="F18" s="207"/>
      <c r="G18" s="206"/>
      <c r="H18" s="207"/>
      <c r="I18" s="206">
        <f>SUMIF(F47:F61,A18,I47:I61)</f>
        <v>0</v>
      </c>
      <c r="J18" s="220"/>
    </row>
    <row r="19" spans="1:10" ht="23.25" customHeight="1" x14ac:dyDescent="0.2">
      <c r="A19" s="128" t="s">
        <v>79</v>
      </c>
      <c r="B19" s="129" t="s">
        <v>26</v>
      </c>
      <c r="C19" s="47"/>
      <c r="D19" s="48"/>
      <c r="E19" s="206"/>
      <c r="F19" s="207"/>
      <c r="G19" s="206"/>
      <c r="H19" s="207"/>
      <c r="I19" s="206">
        <f>SUMIF(F47:F61,A19,I47:I61)</f>
        <v>0</v>
      </c>
      <c r="J19" s="220"/>
    </row>
    <row r="20" spans="1:10" ht="23.25" customHeight="1" x14ac:dyDescent="0.2">
      <c r="A20" s="128" t="s">
        <v>80</v>
      </c>
      <c r="B20" s="129" t="s">
        <v>27</v>
      </c>
      <c r="C20" s="47"/>
      <c r="D20" s="48"/>
      <c r="E20" s="206"/>
      <c r="F20" s="207"/>
      <c r="G20" s="206"/>
      <c r="H20" s="207"/>
      <c r="I20" s="206">
        <f>SUMIF(F47:F61,A20,I47:I61)</f>
        <v>0</v>
      </c>
      <c r="J20" s="220"/>
    </row>
    <row r="21" spans="1:10" ht="23.25" customHeight="1" x14ac:dyDescent="0.2">
      <c r="A21" s="3"/>
      <c r="B21" s="63" t="s">
        <v>28</v>
      </c>
      <c r="C21" s="64"/>
      <c r="D21" s="65"/>
      <c r="E21" s="221"/>
      <c r="F21" s="222"/>
      <c r="G21" s="221"/>
      <c r="H21" s="222"/>
      <c r="I21" s="221">
        <f>SUM(I16:J20)</f>
        <v>0</v>
      </c>
      <c r="J21" s="227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8">
        <f>ZakladDPHSniVypocet</f>
        <v>0</v>
      </c>
      <c r="H23" s="219"/>
      <c r="I23" s="21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5">
        <f>ZakladDPHSni*SazbaDPH1/100</f>
        <v>0</v>
      </c>
      <c r="H24" s="226"/>
      <c r="I24" s="226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8">
        <f>ZakladDPHZaklVypocet</f>
        <v>0</v>
      </c>
      <c r="H25" s="219"/>
      <c r="I25" s="21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4">
        <f>ZakladDPHZakl*SazbaDPH2/100</f>
        <v>0</v>
      </c>
      <c r="H26" s="215"/>
      <c r="I26" s="215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6">
        <f>0</f>
        <v>0</v>
      </c>
      <c r="H27" s="216"/>
      <c r="I27" s="216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3">
        <f>ZakladDPHSniVypocet+ZakladDPHZaklVypocet</f>
        <v>0</v>
      </c>
      <c r="H28" s="203"/>
      <c r="I28" s="203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7">
        <f>ZakladDPHSni+DPHSni+ZakladDPHZakl+DPHZakl+Zaokrouhleni</f>
        <v>0</v>
      </c>
      <c r="H29" s="217"/>
      <c r="I29" s="217"/>
      <c r="J29" s="107" t="s">
        <v>46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0"/>
      <c r="E34" s="210"/>
      <c r="G34" s="210"/>
      <c r="H34" s="210"/>
      <c r="I34" s="210"/>
      <c r="J34" s="31"/>
    </row>
    <row r="35" spans="1:10" ht="12.75" customHeight="1" x14ac:dyDescent="0.2">
      <c r="A35" s="3"/>
      <c r="B35" s="3"/>
      <c r="D35" s="224" t="s">
        <v>2</v>
      </c>
      <c r="E35" s="224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44</v>
      </c>
      <c r="C39" s="194" t="s">
        <v>43</v>
      </c>
      <c r="D39" s="195"/>
      <c r="E39" s="195"/>
      <c r="F39" s="96">
        <f>'Rozpočet Pol'!AC383</f>
        <v>0</v>
      </c>
      <c r="G39" s="97">
        <f>'Rozpočet Pol'!AD383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196" t="s">
        <v>45</v>
      </c>
      <c r="C40" s="197"/>
      <c r="D40" s="197"/>
      <c r="E40" s="198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47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48</v>
      </c>
      <c r="G46" s="117"/>
      <c r="H46" s="117"/>
      <c r="I46" s="199" t="s">
        <v>28</v>
      </c>
      <c r="J46" s="199"/>
    </row>
    <row r="47" spans="1:10" ht="25.5" customHeight="1" x14ac:dyDescent="0.2">
      <c r="A47" s="110"/>
      <c r="B47" s="118" t="s">
        <v>49</v>
      </c>
      <c r="C47" s="201" t="s">
        <v>50</v>
      </c>
      <c r="D47" s="202"/>
      <c r="E47" s="202"/>
      <c r="F47" s="120" t="s">
        <v>23</v>
      </c>
      <c r="G47" s="121"/>
      <c r="H47" s="121"/>
      <c r="I47" s="200">
        <f>'Rozpočet Pol'!G8</f>
        <v>0</v>
      </c>
      <c r="J47" s="200"/>
    </row>
    <row r="48" spans="1:10" ht="25.5" customHeight="1" x14ac:dyDescent="0.2">
      <c r="A48" s="110"/>
      <c r="B48" s="112" t="s">
        <v>51</v>
      </c>
      <c r="C48" s="185" t="s">
        <v>52</v>
      </c>
      <c r="D48" s="186"/>
      <c r="E48" s="186"/>
      <c r="F48" s="122" t="s">
        <v>23</v>
      </c>
      <c r="G48" s="123"/>
      <c r="H48" s="123"/>
      <c r="I48" s="184">
        <f>'Rozpočet Pol'!G47</f>
        <v>0</v>
      </c>
      <c r="J48" s="184"/>
    </row>
    <row r="49" spans="1:10" ht="25.5" customHeight="1" x14ac:dyDescent="0.2">
      <c r="A49" s="110"/>
      <c r="B49" s="112" t="s">
        <v>53</v>
      </c>
      <c r="C49" s="185" t="s">
        <v>54</v>
      </c>
      <c r="D49" s="186"/>
      <c r="E49" s="186"/>
      <c r="F49" s="122" t="s">
        <v>23</v>
      </c>
      <c r="G49" s="123"/>
      <c r="H49" s="123"/>
      <c r="I49" s="184">
        <f>'Rozpočet Pol'!G138</f>
        <v>0</v>
      </c>
      <c r="J49" s="184"/>
    </row>
    <row r="50" spans="1:10" ht="25.5" customHeight="1" x14ac:dyDescent="0.2">
      <c r="A50" s="110"/>
      <c r="B50" s="112" t="s">
        <v>55</v>
      </c>
      <c r="C50" s="185" t="s">
        <v>56</v>
      </c>
      <c r="D50" s="186"/>
      <c r="E50" s="186"/>
      <c r="F50" s="122" t="s">
        <v>23</v>
      </c>
      <c r="G50" s="123"/>
      <c r="H50" s="123"/>
      <c r="I50" s="184">
        <f>'Rozpočet Pol'!G151</f>
        <v>0</v>
      </c>
      <c r="J50" s="184"/>
    </row>
    <row r="51" spans="1:10" ht="25.5" customHeight="1" x14ac:dyDescent="0.2">
      <c r="A51" s="110"/>
      <c r="B51" s="112" t="s">
        <v>57</v>
      </c>
      <c r="C51" s="185" t="s">
        <v>58</v>
      </c>
      <c r="D51" s="186"/>
      <c r="E51" s="186"/>
      <c r="F51" s="122" t="s">
        <v>23</v>
      </c>
      <c r="G51" s="123"/>
      <c r="H51" s="123"/>
      <c r="I51" s="184">
        <f>'Rozpočet Pol'!G197</f>
        <v>0</v>
      </c>
      <c r="J51" s="184"/>
    </row>
    <row r="52" spans="1:10" ht="25.5" customHeight="1" x14ac:dyDescent="0.2">
      <c r="A52" s="110"/>
      <c r="B52" s="112" t="s">
        <v>59</v>
      </c>
      <c r="C52" s="185" t="s">
        <v>60</v>
      </c>
      <c r="D52" s="186"/>
      <c r="E52" s="186"/>
      <c r="F52" s="122" t="s">
        <v>23</v>
      </c>
      <c r="G52" s="123"/>
      <c r="H52" s="123"/>
      <c r="I52" s="184">
        <f>'Rozpočet Pol'!G228</f>
        <v>0</v>
      </c>
      <c r="J52" s="184"/>
    </row>
    <row r="53" spans="1:10" ht="25.5" customHeight="1" x14ac:dyDescent="0.2">
      <c r="A53" s="110"/>
      <c r="B53" s="112" t="s">
        <v>61</v>
      </c>
      <c r="C53" s="185" t="s">
        <v>62</v>
      </c>
      <c r="D53" s="186"/>
      <c r="E53" s="186"/>
      <c r="F53" s="122" t="s">
        <v>23</v>
      </c>
      <c r="G53" s="123"/>
      <c r="H53" s="123"/>
      <c r="I53" s="184">
        <f>'Rozpočet Pol'!G239</f>
        <v>0</v>
      </c>
      <c r="J53" s="184"/>
    </row>
    <row r="54" spans="1:10" ht="25.5" customHeight="1" x14ac:dyDescent="0.2">
      <c r="A54" s="110"/>
      <c r="B54" s="112" t="s">
        <v>63</v>
      </c>
      <c r="C54" s="185" t="s">
        <v>64</v>
      </c>
      <c r="D54" s="186"/>
      <c r="E54" s="186"/>
      <c r="F54" s="122" t="s">
        <v>23</v>
      </c>
      <c r="G54" s="123"/>
      <c r="H54" s="123"/>
      <c r="I54" s="184">
        <f>'Rozpočet Pol'!G249</f>
        <v>0</v>
      </c>
      <c r="J54" s="184"/>
    </row>
    <row r="55" spans="1:10" ht="25.5" customHeight="1" x14ac:dyDescent="0.2">
      <c r="A55" s="110"/>
      <c r="B55" s="112" t="s">
        <v>65</v>
      </c>
      <c r="C55" s="185" t="s">
        <v>66</v>
      </c>
      <c r="D55" s="186"/>
      <c r="E55" s="186"/>
      <c r="F55" s="122" t="s">
        <v>23</v>
      </c>
      <c r="G55" s="123"/>
      <c r="H55" s="123"/>
      <c r="I55" s="184">
        <f>'Rozpočet Pol'!G285</f>
        <v>0</v>
      </c>
      <c r="J55" s="184"/>
    </row>
    <row r="56" spans="1:10" ht="25.5" customHeight="1" x14ac:dyDescent="0.2">
      <c r="A56" s="110"/>
      <c r="B56" s="112" t="s">
        <v>67</v>
      </c>
      <c r="C56" s="185" t="s">
        <v>68</v>
      </c>
      <c r="D56" s="186"/>
      <c r="E56" s="186"/>
      <c r="F56" s="122" t="s">
        <v>23</v>
      </c>
      <c r="G56" s="123"/>
      <c r="H56" s="123"/>
      <c r="I56" s="184">
        <f>'Rozpočet Pol'!G296</f>
        <v>0</v>
      </c>
      <c r="J56" s="184"/>
    </row>
    <row r="57" spans="1:10" ht="25.5" customHeight="1" x14ac:dyDescent="0.2">
      <c r="A57" s="110"/>
      <c r="B57" s="112" t="s">
        <v>69</v>
      </c>
      <c r="C57" s="185" t="s">
        <v>70</v>
      </c>
      <c r="D57" s="186"/>
      <c r="E57" s="186"/>
      <c r="F57" s="122" t="s">
        <v>23</v>
      </c>
      <c r="G57" s="123"/>
      <c r="H57" s="123"/>
      <c r="I57" s="184">
        <f>'Rozpočet Pol'!G324</f>
        <v>0</v>
      </c>
      <c r="J57" s="184"/>
    </row>
    <row r="58" spans="1:10" ht="25.5" customHeight="1" x14ac:dyDescent="0.2">
      <c r="A58" s="110"/>
      <c r="B58" s="112" t="s">
        <v>71</v>
      </c>
      <c r="C58" s="185" t="s">
        <v>72</v>
      </c>
      <c r="D58" s="186"/>
      <c r="E58" s="186"/>
      <c r="F58" s="122" t="s">
        <v>23</v>
      </c>
      <c r="G58" s="123"/>
      <c r="H58" s="123"/>
      <c r="I58" s="184">
        <f>'Rozpočet Pol'!G353</f>
        <v>0</v>
      </c>
      <c r="J58" s="184"/>
    </row>
    <row r="59" spans="1:10" ht="25.5" customHeight="1" x14ac:dyDescent="0.2">
      <c r="A59" s="110"/>
      <c r="B59" s="112" t="s">
        <v>73</v>
      </c>
      <c r="C59" s="185" t="s">
        <v>74</v>
      </c>
      <c r="D59" s="186"/>
      <c r="E59" s="186"/>
      <c r="F59" s="122" t="s">
        <v>24</v>
      </c>
      <c r="G59" s="123"/>
      <c r="H59" s="123"/>
      <c r="I59" s="184">
        <f>'Rozpočet Pol'!G355</f>
        <v>0</v>
      </c>
      <c r="J59" s="184"/>
    </row>
    <row r="60" spans="1:10" ht="25.5" customHeight="1" x14ac:dyDescent="0.2">
      <c r="A60" s="110"/>
      <c r="B60" s="112" t="s">
        <v>75</v>
      </c>
      <c r="C60" s="185" t="s">
        <v>76</v>
      </c>
      <c r="D60" s="186"/>
      <c r="E60" s="186"/>
      <c r="F60" s="122" t="s">
        <v>25</v>
      </c>
      <c r="G60" s="123"/>
      <c r="H60" s="123"/>
      <c r="I60" s="184">
        <f>'Rozpočet Pol'!G363</f>
        <v>0</v>
      </c>
      <c r="J60" s="184"/>
    </row>
    <row r="61" spans="1:10" ht="25.5" customHeight="1" x14ac:dyDescent="0.2">
      <c r="A61" s="110"/>
      <c r="B61" s="119" t="s">
        <v>77</v>
      </c>
      <c r="C61" s="188" t="s">
        <v>78</v>
      </c>
      <c r="D61" s="189"/>
      <c r="E61" s="189"/>
      <c r="F61" s="124" t="s">
        <v>25</v>
      </c>
      <c r="G61" s="125"/>
      <c r="H61" s="125"/>
      <c r="I61" s="187">
        <f>'Rozpočet Pol'!G370</f>
        <v>0</v>
      </c>
      <c r="J61" s="187"/>
    </row>
    <row r="62" spans="1:10" ht="25.5" customHeight="1" x14ac:dyDescent="0.2">
      <c r="A62" s="111"/>
      <c r="B62" s="115" t="s">
        <v>1</v>
      </c>
      <c r="C62" s="115"/>
      <c r="D62" s="116"/>
      <c r="E62" s="116"/>
      <c r="F62" s="126"/>
      <c r="G62" s="127"/>
      <c r="H62" s="127"/>
      <c r="I62" s="190">
        <f>SUM(I47:I61)</f>
        <v>0</v>
      </c>
      <c r="J62" s="190"/>
    </row>
    <row r="63" spans="1:10" x14ac:dyDescent="0.2">
      <c r="F63" s="84"/>
      <c r="G63" s="84"/>
      <c r="H63" s="84"/>
      <c r="I63" s="84"/>
      <c r="J63" s="84"/>
    </row>
    <row r="64" spans="1:10" x14ac:dyDescent="0.2">
      <c r="F64" s="84"/>
      <c r="G64" s="84"/>
      <c r="H64" s="84"/>
      <c r="I64" s="84"/>
      <c r="J64" s="84"/>
    </row>
    <row r="65" spans="6:10" x14ac:dyDescent="0.2">
      <c r="F65" s="84"/>
      <c r="G65" s="84"/>
      <c r="H65" s="84"/>
      <c r="I65" s="84"/>
      <c r="J65" s="84"/>
    </row>
  </sheetData>
  <sheetProtection algorithmName="SHA-512" hashValue="NrPm0dkgR1juro0DQWj8nMtF8C7KXsZwAWoiXU122QLMvApw+mI4L9LuJ0XyYjeqWSJTNCipVGRemMqIh/w2RA==" saltValue="JYI7aIU5tTvQ+1hVHZg0r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68" t="s">
        <v>39</v>
      </c>
      <c r="B2" s="67"/>
      <c r="C2" s="234"/>
      <c r="D2" s="234"/>
      <c r="E2" s="234"/>
      <c r="F2" s="234"/>
      <c r="G2" s="235"/>
    </row>
    <row r="3" spans="1:7" ht="24.95" hidden="1" customHeight="1" x14ac:dyDescent="0.2">
      <c r="A3" s="68" t="s">
        <v>7</v>
      </c>
      <c r="B3" s="67"/>
      <c r="C3" s="234"/>
      <c r="D3" s="234"/>
      <c r="E3" s="234"/>
      <c r="F3" s="234"/>
      <c r="G3" s="235"/>
    </row>
    <row r="4" spans="1:7" ht="24.95" hidden="1" customHeight="1" x14ac:dyDescent="0.2">
      <c r="A4" s="68" t="s">
        <v>8</v>
      </c>
      <c r="B4" s="67"/>
      <c r="C4" s="234"/>
      <c r="D4" s="234"/>
      <c r="E4" s="234"/>
      <c r="F4" s="234"/>
      <c r="G4" s="23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393"/>
  <sheetViews>
    <sheetView tabSelected="1" topLeftCell="A353" workbookViewId="0">
      <selection activeCell="Y16" sqref="Y16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7109375" customWidth="1"/>
    <col min="5" max="5" width="12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82</v>
      </c>
    </row>
    <row r="2" spans="1:60" ht="25.15" customHeight="1" x14ac:dyDescent="0.2">
      <c r="A2" s="132" t="s">
        <v>81</v>
      </c>
      <c r="B2" s="130"/>
      <c r="C2" s="252" t="s">
        <v>43</v>
      </c>
      <c r="D2" s="253"/>
      <c r="E2" s="253"/>
      <c r="F2" s="253"/>
      <c r="G2" s="254"/>
      <c r="AE2" t="s">
        <v>83</v>
      </c>
    </row>
    <row r="3" spans="1:60" ht="25.15" hidden="1" customHeight="1" x14ac:dyDescent="0.2">
      <c r="A3" s="133" t="s">
        <v>7</v>
      </c>
      <c r="B3" s="131"/>
      <c r="C3" s="255"/>
      <c r="D3" s="256"/>
      <c r="E3" s="256"/>
      <c r="F3" s="256"/>
      <c r="G3" s="257"/>
      <c r="AE3" t="s">
        <v>84</v>
      </c>
    </row>
    <row r="4" spans="1:60" ht="25.15" hidden="1" customHeight="1" x14ac:dyDescent="0.2">
      <c r="A4" s="133" t="s">
        <v>8</v>
      </c>
      <c r="B4" s="131"/>
      <c r="C4" s="255"/>
      <c r="D4" s="256"/>
      <c r="E4" s="256"/>
      <c r="F4" s="256"/>
      <c r="G4" s="257"/>
      <c r="AE4" t="s">
        <v>85</v>
      </c>
    </row>
    <row r="5" spans="1:60" hidden="1" x14ac:dyDescent="0.2">
      <c r="A5" s="134" t="s">
        <v>86</v>
      </c>
      <c r="B5" s="135"/>
      <c r="C5" s="135"/>
      <c r="D5" s="136"/>
      <c r="E5" s="136"/>
      <c r="F5" s="136"/>
      <c r="G5" s="137"/>
      <c r="AE5" t="s">
        <v>87</v>
      </c>
    </row>
    <row r="7" spans="1:60" ht="38.25" x14ac:dyDescent="0.2">
      <c r="A7" s="143" t="s">
        <v>88</v>
      </c>
      <c r="B7" s="144" t="s">
        <v>89</v>
      </c>
      <c r="C7" s="144" t="s">
        <v>90</v>
      </c>
      <c r="D7" s="143" t="s">
        <v>91</v>
      </c>
      <c r="E7" s="143" t="s">
        <v>92</v>
      </c>
      <c r="F7" s="138" t="s">
        <v>93</v>
      </c>
      <c r="G7" s="160" t="s">
        <v>28</v>
      </c>
      <c r="H7" s="161" t="s">
        <v>29</v>
      </c>
      <c r="I7" s="161" t="s">
        <v>94</v>
      </c>
      <c r="J7" s="161" t="s">
        <v>30</v>
      </c>
      <c r="K7" s="161" t="s">
        <v>95</v>
      </c>
      <c r="L7" s="161" t="s">
        <v>96</v>
      </c>
      <c r="M7" s="161" t="s">
        <v>97</v>
      </c>
      <c r="N7" s="161" t="s">
        <v>98</v>
      </c>
      <c r="O7" s="161" t="s">
        <v>99</v>
      </c>
      <c r="P7" s="161" t="s">
        <v>100</v>
      </c>
      <c r="Q7" s="161" t="s">
        <v>101</v>
      </c>
      <c r="R7" s="161" t="s">
        <v>102</v>
      </c>
      <c r="S7" s="161" t="s">
        <v>103</v>
      </c>
      <c r="T7" s="161" t="s">
        <v>104</v>
      </c>
      <c r="U7" s="146" t="s">
        <v>105</v>
      </c>
    </row>
    <row r="8" spans="1:60" x14ac:dyDescent="0.2">
      <c r="A8" s="162" t="s">
        <v>106</v>
      </c>
      <c r="B8" s="163" t="s">
        <v>49</v>
      </c>
      <c r="C8" s="164" t="s">
        <v>50</v>
      </c>
      <c r="D8" s="145"/>
      <c r="E8" s="165"/>
      <c r="F8" s="166"/>
      <c r="G8" s="166">
        <f>SUMIF(AE9:AE46,"&lt;&gt;NOR",G9:G46)</f>
        <v>0</v>
      </c>
      <c r="H8" s="166"/>
      <c r="I8" s="166">
        <f>SUM(I9:I46)</f>
        <v>0</v>
      </c>
      <c r="J8" s="166"/>
      <c r="K8" s="166">
        <f>SUM(K9:K46)</f>
        <v>0</v>
      </c>
      <c r="L8" s="166"/>
      <c r="M8" s="166">
        <f>SUM(M9:M46)</f>
        <v>0</v>
      </c>
      <c r="N8" s="145"/>
      <c r="O8" s="145">
        <f>SUM(O9:O46)</f>
        <v>0</v>
      </c>
      <c r="P8" s="145"/>
      <c r="Q8" s="145">
        <f>SUM(Q9:Q46)</f>
        <v>537.971</v>
      </c>
      <c r="R8" s="145"/>
      <c r="S8" s="145"/>
      <c r="T8" s="162"/>
      <c r="U8" s="145">
        <f>SUM(U9:U46)</f>
        <v>674.69999999999993</v>
      </c>
      <c r="AE8" t="s">
        <v>107</v>
      </c>
    </row>
    <row r="9" spans="1:60" outlineLevel="1" x14ac:dyDescent="0.2">
      <c r="A9" s="140">
        <v>1</v>
      </c>
      <c r="B9" s="140" t="s">
        <v>108</v>
      </c>
      <c r="C9" s="177" t="s">
        <v>109</v>
      </c>
      <c r="D9" s="147" t="s">
        <v>110</v>
      </c>
      <c r="E9" s="152">
        <v>265.75</v>
      </c>
      <c r="F9" s="155">
        <v>0</v>
      </c>
      <c r="G9" s="156">
        <f>ROUND(E9*F9,2)</f>
        <v>0</v>
      </c>
      <c r="H9" s="156"/>
      <c r="I9" s="156">
        <f>ROUND(E9*H9,2)</f>
        <v>0</v>
      </c>
      <c r="J9" s="156"/>
      <c r="K9" s="156">
        <f>ROUND(E9*J9,2)</f>
        <v>0</v>
      </c>
      <c r="L9" s="156">
        <v>21</v>
      </c>
      <c r="M9" s="156">
        <f>G9*(1+L9/100)</f>
        <v>0</v>
      </c>
      <c r="N9" s="147">
        <v>0</v>
      </c>
      <c r="O9" s="147">
        <f>ROUND(E9*N9,5)</f>
        <v>0</v>
      </c>
      <c r="P9" s="147">
        <v>1.3</v>
      </c>
      <c r="Q9" s="147">
        <f>ROUND(E9*P9,5)</f>
        <v>345.47500000000002</v>
      </c>
      <c r="R9" s="147"/>
      <c r="S9" s="147"/>
      <c r="T9" s="148">
        <v>0.51</v>
      </c>
      <c r="U9" s="147">
        <f>ROUND(E9*T9,2)</f>
        <v>135.53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111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8" t="s">
        <v>112</v>
      </c>
      <c r="D10" s="149"/>
      <c r="E10" s="153">
        <v>265.75</v>
      </c>
      <c r="F10" s="156"/>
      <c r="G10" s="156"/>
      <c r="H10" s="156"/>
      <c r="I10" s="156"/>
      <c r="J10" s="156"/>
      <c r="K10" s="156"/>
      <c r="L10" s="156"/>
      <c r="M10" s="156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113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>
        <v>2</v>
      </c>
      <c r="B11" s="140" t="s">
        <v>114</v>
      </c>
      <c r="C11" s="177" t="s">
        <v>115</v>
      </c>
      <c r="D11" s="147" t="s">
        <v>110</v>
      </c>
      <c r="E11" s="152">
        <v>1063</v>
      </c>
      <c r="F11" s="155">
        <f>H11+J11</f>
        <v>0</v>
      </c>
      <c r="G11" s="156">
        <f>ROUND(E11*F11,2)</f>
        <v>0</v>
      </c>
      <c r="H11" s="156"/>
      <c r="I11" s="156">
        <f>ROUND(E11*H11,2)</f>
        <v>0</v>
      </c>
      <c r="J11" s="156"/>
      <c r="K11" s="156">
        <f>ROUND(E11*J11,2)</f>
        <v>0</v>
      </c>
      <c r="L11" s="156">
        <v>21</v>
      </c>
      <c r="M11" s="156">
        <f>G11*(1+L11/100)</f>
        <v>0</v>
      </c>
      <c r="N11" s="147">
        <v>0</v>
      </c>
      <c r="O11" s="147">
        <f>ROUND(E11*N11,5)</f>
        <v>0</v>
      </c>
      <c r="P11" s="147">
        <v>0</v>
      </c>
      <c r="Q11" s="147">
        <f>ROUND(E11*P11,5)</f>
        <v>0</v>
      </c>
      <c r="R11" s="147"/>
      <c r="S11" s="147"/>
      <c r="T11" s="148">
        <v>0.11700000000000001</v>
      </c>
      <c r="U11" s="147">
        <f>ROUND(E11*T11,2)</f>
        <v>124.37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111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/>
      <c r="B12" s="140"/>
      <c r="C12" s="178" t="s">
        <v>116</v>
      </c>
      <c r="D12" s="149"/>
      <c r="E12" s="153">
        <v>1063</v>
      </c>
      <c r="F12" s="156"/>
      <c r="G12" s="156"/>
      <c r="H12" s="156"/>
      <c r="I12" s="156"/>
      <c r="J12" s="156"/>
      <c r="K12" s="156"/>
      <c r="L12" s="156"/>
      <c r="M12" s="156"/>
      <c r="N12" s="147"/>
      <c r="O12" s="147"/>
      <c r="P12" s="147"/>
      <c r="Q12" s="147"/>
      <c r="R12" s="147"/>
      <c r="S12" s="147"/>
      <c r="T12" s="148"/>
      <c r="U12" s="147"/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113</v>
      </c>
      <c r="AF12" s="139">
        <v>0</v>
      </c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3</v>
      </c>
      <c r="B13" s="140" t="s">
        <v>117</v>
      </c>
      <c r="C13" s="177" t="s">
        <v>118</v>
      </c>
      <c r="D13" s="147" t="s">
        <v>110</v>
      </c>
      <c r="E13" s="152">
        <v>8.6999999999999993</v>
      </c>
      <c r="F13" s="155">
        <f>H13+J13</f>
        <v>0</v>
      </c>
      <c r="G13" s="156">
        <f>ROUND(E13*F13,2)</f>
        <v>0</v>
      </c>
      <c r="H13" s="156"/>
      <c r="I13" s="156">
        <f>ROUND(E13*H13,2)</f>
        <v>0</v>
      </c>
      <c r="J13" s="156"/>
      <c r="K13" s="156">
        <f>ROUND(E13*J13,2)</f>
        <v>0</v>
      </c>
      <c r="L13" s="156">
        <v>21</v>
      </c>
      <c r="M13" s="156">
        <f>G13*(1+L13/100)</f>
        <v>0</v>
      </c>
      <c r="N13" s="147">
        <v>0</v>
      </c>
      <c r="O13" s="147">
        <f>ROUND(E13*N13,5)</f>
        <v>0</v>
      </c>
      <c r="P13" s="147">
        <v>0</v>
      </c>
      <c r="Q13" s="147">
        <f>ROUND(E13*P13,5)</f>
        <v>0</v>
      </c>
      <c r="R13" s="147"/>
      <c r="S13" s="147"/>
      <c r="T13" s="148">
        <v>0.37</v>
      </c>
      <c r="U13" s="147">
        <f>ROUND(E13*T13,2)</f>
        <v>3.22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111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/>
      <c r="B14" s="140"/>
      <c r="C14" s="178" t="s">
        <v>119</v>
      </c>
      <c r="D14" s="149"/>
      <c r="E14" s="153">
        <v>8.6999999999999993</v>
      </c>
      <c r="F14" s="156"/>
      <c r="G14" s="156"/>
      <c r="H14" s="156"/>
      <c r="I14" s="156"/>
      <c r="J14" s="156"/>
      <c r="K14" s="156"/>
      <c r="L14" s="156"/>
      <c r="M14" s="156"/>
      <c r="N14" s="147"/>
      <c r="O14" s="147"/>
      <c r="P14" s="147"/>
      <c r="Q14" s="147"/>
      <c r="R14" s="147"/>
      <c r="S14" s="147"/>
      <c r="T14" s="148"/>
      <c r="U14" s="147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113</v>
      </c>
      <c r="AF14" s="139"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4</v>
      </c>
      <c r="B15" s="140" t="s">
        <v>120</v>
      </c>
      <c r="C15" s="177" t="s">
        <v>121</v>
      </c>
      <c r="D15" s="147" t="s">
        <v>110</v>
      </c>
      <c r="E15" s="152">
        <v>414.05</v>
      </c>
      <c r="F15" s="155">
        <f>H15+J15</f>
        <v>0</v>
      </c>
      <c r="G15" s="156">
        <f>ROUND(E15*F15,2)</f>
        <v>0</v>
      </c>
      <c r="H15" s="156"/>
      <c r="I15" s="156">
        <f>ROUND(E15*H15,2)</f>
        <v>0</v>
      </c>
      <c r="J15" s="156"/>
      <c r="K15" s="156">
        <f>ROUND(E15*J15,2)</f>
        <v>0</v>
      </c>
      <c r="L15" s="156">
        <v>21</v>
      </c>
      <c r="M15" s="156">
        <f>G15*(1+L15/100)</f>
        <v>0</v>
      </c>
      <c r="N15" s="147">
        <v>0</v>
      </c>
      <c r="O15" s="147">
        <f>ROUND(E15*N15,5)</f>
        <v>0</v>
      </c>
      <c r="P15" s="147">
        <v>0</v>
      </c>
      <c r="Q15" s="147">
        <f>ROUND(E15*P15,5)</f>
        <v>0</v>
      </c>
      <c r="R15" s="147"/>
      <c r="S15" s="147"/>
      <c r="T15" s="148">
        <v>0.187</v>
      </c>
      <c r="U15" s="147">
        <f>ROUND(E15*T15,2)</f>
        <v>77.430000000000007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111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40"/>
      <c r="B16" s="140"/>
      <c r="C16" s="178" t="s">
        <v>122</v>
      </c>
      <c r="D16" s="149"/>
      <c r="E16" s="153">
        <v>372.05</v>
      </c>
      <c r="F16" s="156"/>
      <c r="G16" s="156"/>
      <c r="H16" s="156"/>
      <c r="I16" s="156"/>
      <c r="J16" s="156"/>
      <c r="K16" s="156"/>
      <c r="L16" s="156"/>
      <c r="M16" s="156"/>
      <c r="N16" s="147"/>
      <c r="O16" s="147"/>
      <c r="P16" s="147"/>
      <c r="Q16" s="147"/>
      <c r="R16" s="147"/>
      <c r="S16" s="147"/>
      <c r="T16" s="148"/>
      <c r="U16" s="147"/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113</v>
      </c>
      <c r="AF16" s="139">
        <v>0</v>
      </c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/>
      <c r="B17" s="140"/>
      <c r="C17" s="178" t="s">
        <v>123</v>
      </c>
      <c r="D17" s="149"/>
      <c r="E17" s="153">
        <v>42</v>
      </c>
      <c r="F17" s="156"/>
      <c r="G17" s="156"/>
      <c r="H17" s="156"/>
      <c r="I17" s="156"/>
      <c r="J17" s="156"/>
      <c r="K17" s="156"/>
      <c r="L17" s="156"/>
      <c r="M17" s="156"/>
      <c r="N17" s="147"/>
      <c r="O17" s="147"/>
      <c r="P17" s="147"/>
      <c r="Q17" s="147"/>
      <c r="R17" s="147"/>
      <c r="S17" s="147"/>
      <c r="T17" s="148"/>
      <c r="U17" s="147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113</v>
      </c>
      <c r="AF17" s="139">
        <v>0</v>
      </c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>
        <v>5</v>
      </c>
      <c r="B18" s="140" t="s">
        <v>108</v>
      </c>
      <c r="C18" s="177" t="s">
        <v>109</v>
      </c>
      <c r="D18" s="147" t="s">
        <v>110</v>
      </c>
      <c r="E18" s="152">
        <v>125.92</v>
      </c>
      <c r="F18" s="155">
        <f>H18+J18</f>
        <v>0</v>
      </c>
      <c r="G18" s="156">
        <f>ROUND(E18*F18,2)</f>
        <v>0</v>
      </c>
      <c r="H18" s="156"/>
      <c r="I18" s="156">
        <f>ROUND(E18*H18,2)</f>
        <v>0</v>
      </c>
      <c r="J18" s="156"/>
      <c r="K18" s="156">
        <f>ROUND(E18*J18,2)</f>
        <v>0</v>
      </c>
      <c r="L18" s="156">
        <v>21</v>
      </c>
      <c r="M18" s="156">
        <f>G18*(1+L18/100)</f>
        <v>0</v>
      </c>
      <c r="N18" s="147">
        <v>0</v>
      </c>
      <c r="O18" s="147">
        <f>ROUND(E18*N18,5)</f>
        <v>0</v>
      </c>
      <c r="P18" s="147">
        <v>1.3</v>
      </c>
      <c r="Q18" s="147">
        <f>ROUND(E18*P18,5)</f>
        <v>163.696</v>
      </c>
      <c r="R18" s="147"/>
      <c r="S18" s="147"/>
      <c r="T18" s="148">
        <v>0.51</v>
      </c>
      <c r="U18" s="147">
        <f>ROUND(E18*T18,2)</f>
        <v>64.22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111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/>
      <c r="B19" s="140"/>
      <c r="C19" s="178" t="s">
        <v>124</v>
      </c>
      <c r="D19" s="149"/>
      <c r="E19" s="153">
        <v>125.92</v>
      </c>
      <c r="F19" s="156"/>
      <c r="G19" s="156"/>
      <c r="H19" s="156"/>
      <c r="I19" s="156"/>
      <c r="J19" s="156"/>
      <c r="K19" s="156"/>
      <c r="L19" s="156"/>
      <c r="M19" s="156"/>
      <c r="N19" s="147"/>
      <c r="O19" s="147"/>
      <c r="P19" s="147"/>
      <c r="Q19" s="147"/>
      <c r="R19" s="147"/>
      <c r="S19" s="147"/>
      <c r="T19" s="148"/>
      <c r="U19" s="147"/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113</v>
      </c>
      <c r="AF19" s="139">
        <v>0</v>
      </c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>
        <v>6</v>
      </c>
      <c r="B20" s="140" t="s">
        <v>125</v>
      </c>
      <c r="C20" s="177" t="s">
        <v>126</v>
      </c>
      <c r="D20" s="147" t="s">
        <v>110</v>
      </c>
      <c r="E20" s="152">
        <v>18</v>
      </c>
      <c r="F20" s="155">
        <f>H20+J20</f>
        <v>0</v>
      </c>
      <c r="G20" s="156">
        <f>ROUND(E20*F20,2)</f>
        <v>0</v>
      </c>
      <c r="H20" s="156"/>
      <c r="I20" s="156">
        <f>ROUND(E20*H20,2)</f>
        <v>0</v>
      </c>
      <c r="J20" s="156"/>
      <c r="K20" s="156">
        <f>ROUND(E20*J20,2)</f>
        <v>0</v>
      </c>
      <c r="L20" s="156">
        <v>21</v>
      </c>
      <c r="M20" s="156">
        <f>G20*(1+L20/100)</f>
        <v>0</v>
      </c>
      <c r="N20" s="147">
        <v>0</v>
      </c>
      <c r="O20" s="147">
        <f>ROUND(E20*N20,5)</f>
        <v>0</v>
      </c>
      <c r="P20" s="147">
        <v>1.6</v>
      </c>
      <c r="Q20" s="147">
        <f>ROUND(E20*P20,5)</f>
        <v>28.8</v>
      </c>
      <c r="R20" s="147"/>
      <c r="S20" s="147"/>
      <c r="T20" s="148">
        <v>0.38</v>
      </c>
      <c r="U20" s="147">
        <f>ROUND(E20*T20,2)</f>
        <v>6.84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111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/>
      <c r="B21" s="140"/>
      <c r="C21" s="178" t="s">
        <v>127</v>
      </c>
      <c r="D21" s="149"/>
      <c r="E21" s="153">
        <v>18</v>
      </c>
      <c r="F21" s="156"/>
      <c r="G21" s="156"/>
      <c r="H21" s="156"/>
      <c r="I21" s="156"/>
      <c r="J21" s="156"/>
      <c r="K21" s="156"/>
      <c r="L21" s="156"/>
      <c r="M21" s="156"/>
      <c r="N21" s="147"/>
      <c r="O21" s="147"/>
      <c r="P21" s="147"/>
      <c r="Q21" s="147"/>
      <c r="R21" s="147"/>
      <c r="S21" s="147"/>
      <c r="T21" s="148"/>
      <c r="U21" s="147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113</v>
      </c>
      <c r="AF21" s="139">
        <v>0</v>
      </c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ht="22.5" outlineLevel="1" x14ac:dyDescent="0.2">
      <c r="A22" s="140">
        <v>7</v>
      </c>
      <c r="B22" s="140" t="s">
        <v>128</v>
      </c>
      <c r="C22" s="177" t="s">
        <v>129</v>
      </c>
      <c r="D22" s="147" t="s">
        <v>110</v>
      </c>
      <c r="E22" s="152">
        <v>296.64</v>
      </c>
      <c r="F22" s="155">
        <f>H22+J22</f>
        <v>0</v>
      </c>
      <c r="G22" s="156">
        <f>ROUND(E22*F22,2)</f>
        <v>0</v>
      </c>
      <c r="H22" s="156"/>
      <c r="I22" s="156">
        <f>ROUND(E22*H22,2)</f>
        <v>0</v>
      </c>
      <c r="J22" s="156"/>
      <c r="K22" s="156">
        <f>ROUND(E22*J22,2)</f>
        <v>0</v>
      </c>
      <c r="L22" s="156">
        <v>21</v>
      </c>
      <c r="M22" s="156">
        <f>G22*(1+L22/100)</f>
        <v>0</v>
      </c>
      <c r="N22" s="147">
        <v>0</v>
      </c>
      <c r="O22" s="147">
        <f>ROUND(E22*N22,5)</f>
        <v>0</v>
      </c>
      <c r="P22" s="147">
        <v>0</v>
      </c>
      <c r="Q22" s="147">
        <f>ROUND(E22*P22,5)</f>
        <v>0</v>
      </c>
      <c r="R22" s="147"/>
      <c r="S22" s="147"/>
      <c r="T22" s="148">
        <v>0.22</v>
      </c>
      <c r="U22" s="147">
        <f>ROUND(E22*T22,2)</f>
        <v>65.260000000000005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111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/>
      <c r="B23" s="140"/>
      <c r="C23" s="178" t="s">
        <v>130</v>
      </c>
      <c r="D23" s="149"/>
      <c r="E23" s="153">
        <v>164.64</v>
      </c>
      <c r="F23" s="156"/>
      <c r="G23" s="156"/>
      <c r="H23" s="156"/>
      <c r="I23" s="156"/>
      <c r="J23" s="156"/>
      <c r="K23" s="156"/>
      <c r="L23" s="156"/>
      <c r="M23" s="156"/>
      <c r="N23" s="147"/>
      <c r="O23" s="147"/>
      <c r="P23" s="147"/>
      <c r="Q23" s="147"/>
      <c r="R23" s="147"/>
      <c r="S23" s="147"/>
      <c r="T23" s="148"/>
      <c r="U23" s="147"/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113</v>
      </c>
      <c r="AF23" s="139">
        <v>0</v>
      </c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/>
      <c r="B24" s="140"/>
      <c r="C24" s="178" t="s">
        <v>131</v>
      </c>
      <c r="D24" s="149"/>
      <c r="E24" s="153">
        <v>132</v>
      </c>
      <c r="F24" s="156"/>
      <c r="G24" s="156"/>
      <c r="H24" s="156"/>
      <c r="I24" s="156"/>
      <c r="J24" s="156"/>
      <c r="K24" s="156"/>
      <c r="L24" s="156"/>
      <c r="M24" s="156"/>
      <c r="N24" s="147"/>
      <c r="O24" s="147"/>
      <c r="P24" s="147"/>
      <c r="Q24" s="147"/>
      <c r="R24" s="147"/>
      <c r="S24" s="147"/>
      <c r="T24" s="148"/>
      <c r="U24" s="147"/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113</v>
      </c>
      <c r="AF24" s="139">
        <v>0</v>
      </c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>
        <v>8</v>
      </c>
      <c r="B25" s="140" t="s">
        <v>132</v>
      </c>
      <c r="C25" s="177" t="s">
        <v>133</v>
      </c>
      <c r="D25" s="147" t="s">
        <v>110</v>
      </c>
      <c r="E25" s="152">
        <v>11.429500000000001</v>
      </c>
      <c r="F25" s="155">
        <f>H25+J25</f>
        <v>0</v>
      </c>
      <c r="G25" s="156">
        <f>ROUND(E25*F25,2)</f>
        <v>0</v>
      </c>
      <c r="H25" s="156"/>
      <c r="I25" s="156">
        <f>ROUND(E25*H25,2)</f>
        <v>0</v>
      </c>
      <c r="J25" s="156"/>
      <c r="K25" s="156">
        <f>ROUND(E25*J25,2)</f>
        <v>0</v>
      </c>
      <c r="L25" s="156">
        <v>21</v>
      </c>
      <c r="M25" s="156">
        <f>G25*(1+L25/100)</f>
        <v>0</v>
      </c>
      <c r="N25" s="147">
        <v>0</v>
      </c>
      <c r="O25" s="147">
        <f>ROUND(E25*N25,5)</f>
        <v>0</v>
      </c>
      <c r="P25" s="147">
        <v>0</v>
      </c>
      <c r="Q25" s="147">
        <f>ROUND(E25*P25,5)</f>
        <v>0</v>
      </c>
      <c r="R25" s="147"/>
      <c r="S25" s="147"/>
      <c r="T25" s="148">
        <v>3.13</v>
      </c>
      <c r="U25" s="147">
        <f>ROUND(E25*T25,2)</f>
        <v>35.770000000000003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111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/>
      <c r="B26" s="140"/>
      <c r="C26" s="178" t="s">
        <v>134</v>
      </c>
      <c r="D26" s="149"/>
      <c r="E26" s="153">
        <v>0.9</v>
      </c>
      <c r="F26" s="156"/>
      <c r="G26" s="156"/>
      <c r="H26" s="156"/>
      <c r="I26" s="156"/>
      <c r="J26" s="156"/>
      <c r="K26" s="156"/>
      <c r="L26" s="156"/>
      <c r="M26" s="156"/>
      <c r="N26" s="147"/>
      <c r="O26" s="147"/>
      <c r="P26" s="147"/>
      <c r="Q26" s="147"/>
      <c r="R26" s="147"/>
      <c r="S26" s="147"/>
      <c r="T26" s="148"/>
      <c r="U26" s="147"/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113</v>
      </c>
      <c r="AF26" s="139">
        <v>0</v>
      </c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/>
      <c r="B27" s="140"/>
      <c r="C27" s="178" t="s">
        <v>135</v>
      </c>
      <c r="D27" s="149"/>
      <c r="E27" s="153">
        <v>1.875</v>
      </c>
      <c r="F27" s="156"/>
      <c r="G27" s="156"/>
      <c r="H27" s="156"/>
      <c r="I27" s="156"/>
      <c r="J27" s="156"/>
      <c r="K27" s="156"/>
      <c r="L27" s="156"/>
      <c r="M27" s="156"/>
      <c r="N27" s="147"/>
      <c r="O27" s="147"/>
      <c r="P27" s="147"/>
      <c r="Q27" s="147"/>
      <c r="R27" s="147"/>
      <c r="S27" s="147"/>
      <c r="T27" s="148"/>
      <c r="U27" s="147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113</v>
      </c>
      <c r="AF27" s="139">
        <v>0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/>
      <c r="B28" s="140"/>
      <c r="C28" s="178" t="s">
        <v>136</v>
      </c>
      <c r="D28" s="149"/>
      <c r="E28" s="153">
        <v>1.3125</v>
      </c>
      <c r="F28" s="156"/>
      <c r="G28" s="156"/>
      <c r="H28" s="156"/>
      <c r="I28" s="156"/>
      <c r="J28" s="156"/>
      <c r="K28" s="156"/>
      <c r="L28" s="156"/>
      <c r="M28" s="156"/>
      <c r="N28" s="147"/>
      <c r="O28" s="147"/>
      <c r="P28" s="147"/>
      <c r="Q28" s="147"/>
      <c r="R28" s="147"/>
      <c r="S28" s="147"/>
      <c r="T28" s="148"/>
      <c r="U28" s="147"/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113</v>
      </c>
      <c r="AF28" s="139">
        <v>0</v>
      </c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/>
      <c r="B29" s="140"/>
      <c r="C29" s="178" t="s">
        <v>137</v>
      </c>
      <c r="D29" s="149"/>
      <c r="E29" s="153">
        <v>0.7</v>
      </c>
      <c r="F29" s="156"/>
      <c r="G29" s="156"/>
      <c r="H29" s="156"/>
      <c r="I29" s="156"/>
      <c r="J29" s="156"/>
      <c r="K29" s="156"/>
      <c r="L29" s="156"/>
      <c r="M29" s="156"/>
      <c r="N29" s="147"/>
      <c r="O29" s="147"/>
      <c r="P29" s="147"/>
      <c r="Q29" s="147"/>
      <c r="R29" s="147"/>
      <c r="S29" s="147"/>
      <c r="T29" s="148"/>
      <c r="U29" s="147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113</v>
      </c>
      <c r="AF29" s="139">
        <v>0</v>
      </c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/>
      <c r="B30" s="140"/>
      <c r="C30" s="178" t="s">
        <v>138</v>
      </c>
      <c r="D30" s="149"/>
      <c r="E30" s="153">
        <v>0.24</v>
      </c>
      <c r="F30" s="156"/>
      <c r="G30" s="156"/>
      <c r="H30" s="156"/>
      <c r="I30" s="156"/>
      <c r="J30" s="156"/>
      <c r="K30" s="156"/>
      <c r="L30" s="156"/>
      <c r="M30" s="156"/>
      <c r="N30" s="147"/>
      <c r="O30" s="147"/>
      <c r="P30" s="147"/>
      <c r="Q30" s="147"/>
      <c r="R30" s="147"/>
      <c r="S30" s="147"/>
      <c r="T30" s="148"/>
      <c r="U30" s="147"/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113</v>
      </c>
      <c r="AF30" s="139">
        <v>0</v>
      </c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/>
      <c r="B31" s="140"/>
      <c r="C31" s="178" t="s">
        <v>139</v>
      </c>
      <c r="D31" s="149"/>
      <c r="E31" s="153">
        <v>0.16200000000000001</v>
      </c>
      <c r="F31" s="156"/>
      <c r="G31" s="156"/>
      <c r="H31" s="156"/>
      <c r="I31" s="156"/>
      <c r="J31" s="156"/>
      <c r="K31" s="156"/>
      <c r="L31" s="156"/>
      <c r="M31" s="156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113</v>
      </c>
      <c r="AF31" s="139">
        <v>0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/>
      <c r="B32" s="140"/>
      <c r="C32" s="178" t="s">
        <v>140</v>
      </c>
      <c r="D32" s="149"/>
      <c r="E32" s="153">
        <v>3.24</v>
      </c>
      <c r="F32" s="156"/>
      <c r="G32" s="156"/>
      <c r="H32" s="156"/>
      <c r="I32" s="156"/>
      <c r="J32" s="156"/>
      <c r="K32" s="156"/>
      <c r="L32" s="156"/>
      <c r="M32" s="156"/>
      <c r="N32" s="147"/>
      <c r="O32" s="147"/>
      <c r="P32" s="147"/>
      <c r="Q32" s="147"/>
      <c r="R32" s="147"/>
      <c r="S32" s="147"/>
      <c r="T32" s="148"/>
      <c r="U32" s="147"/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113</v>
      </c>
      <c r="AF32" s="139">
        <v>0</v>
      </c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">
      <c r="A33" s="140"/>
      <c r="B33" s="140"/>
      <c r="C33" s="178" t="s">
        <v>141</v>
      </c>
      <c r="D33" s="149"/>
      <c r="E33" s="153">
        <v>3</v>
      </c>
      <c r="F33" s="156"/>
      <c r="G33" s="156"/>
      <c r="H33" s="156"/>
      <c r="I33" s="156"/>
      <c r="J33" s="156"/>
      <c r="K33" s="156"/>
      <c r="L33" s="156"/>
      <c r="M33" s="156"/>
      <c r="N33" s="147"/>
      <c r="O33" s="147"/>
      <c r="P33" s="147"/>
      <c r="Q33" s="147"/>
      <c r="R33" s="147"/>
      <c r="S33" s="147"/>
      <c r="T33" s="148"/>
      <c r="U33" s="147"/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113</v>
      </c>
      <c r="AF33" s="139">
        <v>0</v>
      </c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0">
        <v>9</v>
      </c>
      <c r="B34" s="140" t="s">
        <v>142</v>
      </c>
      <c r="C34" s="177" t="s">
        <v>143</v>
      </c>
      <c r="D34" s="147" t="s">
        <v>110</v>
      </c>
      <c r="E34" s="152">
        <v>21.137499999999999</v>
      </c>
      <c r="F34" s="155">
        <f>H34+J34</f>
        <v>0</v>
      </c>
      <c r="G34" s="156">
        <f>ROUND(E34*F34,2)</f>
        <v>0</v>
      </c>
      <c r="H34" s="156"/>
      <c r="I34" s="156">
        <f>ROUND(E34*H34,2)</f>
        <v>0</v>
      </c>
      <c r="J34" s="156"/>
      <c r="K34" s="156">
        <f>ROUND(E34*J34,2)</f>
        <v>0</v>
      </c>
      <c r="L34" s="156">
        <v>21</v>
      </c>
      <c r="M34" s="156">
        <f>G34*(1+L34/100)</f>
        <v>0</v>
      </c>
      <c r="N34" s="147">
        <v>0</v>
      </c>
      <c r="O34" s="147">
        <f>ROUND(E34*N34,5)</f>
        <v>0</v>
      </c>
      <c r="P34" s="147">
        <v>0</v>
      </c>
      <c r="Q34" s="147">
        <f>ROUND(E34*P34,5)</f>
        <v>0</v>
      </c>
      <c r="R34" s="147"/>
      <c r="S34" s="147"/>
      <c r="T34" s="148">
        <v>0.26666000000000001</v>
      </c>
      <c r="U34" s="147">
        <f>ROUND(E34*T34,2)</f>
        <v>5.64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111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/>
      <c r="B35" s="140"/>
      <c r="C35" s="178" t="s">
        <v>144</v>
      </c>
      <c r="D35" s="149"/>
      <c r="E35" s="153">
        <v>21.137499999999999</v>
      </c>
      <c r="F35" s="156"/>
      <c r="G35" s="156"/>
      <c r="H35" s="156"/>
      <c r="I35" s="156"/>
      <c r="J35" s="156"/>
      <c r="K35" s="156"/>
      <c r="L35" s="156"/>
      <c r="M35" s="156"/>
      <c r="N35" s="147"/>
      <c r="O35" s="147"/>
      <c r="P35" s="147"/>
      <c r="Q35" s="147"/>
      <c r="R35" s="147"/>
      <c r="S35" s="147"/>
      <c r="T35" s="148"/>
      <c r="U35" s="147"/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113</v>
      </c>
      <c r="AF35" s="139">
        <v>0</v>
      </c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ht="22.5" outlineLevel="1" x14ac:dyDescent="0.2">
      <c r="A36" s="140">
        <v>10</v>
      </c>
      <c r="B36" s="140" t="s">
        <v>145</v>
      </c>
      <c r="C36" s="177" t="s">
        <v>146</v>
      </c>
      <c r="D36" s="147" t="s">
        <v>110</v>
      </c>
      <c r="E36" s="152">
        <v>2215.63</v>
      </c>
      <c r="F36" s="155">
        <f>H36+J36</f>
        <v>0</v>
      </c>
      <c r="G36" s="156">
        <f>ROUND(E36*F36,2)</f>
        <v>0</v>
      </c>
      <c r="H36" s="156"/>
      <c r="I36" s="156">
        <f>ROUND(E36*H36,2)</f>
        <v>0</v>
      </c>
      <c r="J36" s="156"/>
      <c r="K36" s="156">
        <f>ROUND(E36*J36,2)</f>
        <v>0</v>
      </c>
      <c r="L36" s="156">
        <v>21</v>
      </c>
      <c r="M36" s="156">
        <f>G36*(1+L36/100)</f>
        <v>0</v>
      </c>
      <c r="N36" s="147">
        <v>0</v>
      </c>
      <c r="O36" s="147">
        <f>ROUND(E36*N36,5)</f>
        <v>0</v>
      </c>
      <c r="P36" s="147">
        <v>0</v>
      </c>
      <c r="Q36" s="147">
        <f>ROUND(E36*P36,5)</f>
        <v>0</v>
      </c>
      <c r="R36" s="147"/>
      <c r="S36" s="147"/>
      <c r="T36" s="148">
        <v>0.01</v>
      </c>
      <c r="U36" s="147">
        <f>ROUND(E36*T36,2)</f>
        <v>22.16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111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ht="22.5" outlineLevel="1" x14ac:dyDescent="0.2">
      <c r="A37" s="140"/>
      <c r="B37" s="140"/>
      <c r="C37" s="178" t="s">
        <v>147</v>
      </c>
      <c r="D37" s="149"/>
      <c r="E37" s="153">
        <v>2215.63</v>
      </c>
      <c r="F37" s="156"/>
      <c r="G37" s="156"/>
      <c r="H37" s="156"/>
      <c r="I37" s="156"/>
      <c r="J37" s="156"/>
      <c r="K37" s="156"/>
      <c r="L37" s="156"/>
      <c r="M37" s="156"/>
      <c r="N37" s="147"/>
      <c r="O37" s="147"/>
      <c r="P37" s="147"/>
      <c r="Q37" s="147"/>
      <c r="R37" s="147"/>
      <c r="S37" s="147"/>
      <c r="T37" s="148"/>
      <c r="U37" s="147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113</v>
      </c>
      <c r="AF37" s="139">
        <v>0</v>
      </c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11</v>
      </c>
      <c r="B38" s="140" t="s">
        <v>148</v>
      </c>
      <c r="C38" s="177" t="s">
        <v>149</v>
      </c>
      <c r="D38" s="147" t="s">
        <v>110</v>
      </c>
      <c r="E38" s="152">
        <v>1143.93</v>
      </c>
      <c r="F38" s="155">
        <f>H38+J38</f>
        <v>0</v>
      </c>
      <c r="G38" s="156">
        <f>ROUND(E38*F38,2)</f>
        <v>0</v>
      </c>
      <c r="H38" s="156"/>
      <c r="I38" s="156">
        <f>ROUND(E38*H38,2)</f>
        <v>0</v>
      </c>
      <c r="J38" s="156"/>
      <c r="K38" s="156">
        <f>ROUND(E38*J38,2)</f>
        <v>0</v>
      </c>
      <c r="L38" s="156">
        <v>21</v>
      </c>
      <c r="M38" s="156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0</v>
      </c>
      <c r="U38" s="147">
        <f>ROUND(E38*T38,2)</f>
        <v>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111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/>
      <c r="B39" s="140"/>
      <c r="C39" s="178" t="s">
        <v>150</v>
      </c>
      <c r="D39" s="149"/>
      <c r="E39" s="153">
        <v>1143.93</v>
      </c>
      <c r="F39" s="156"/>
      <c r="G39" s="156"/>
      <c r="H39" s="156"/>
      <c r="I39" s="156"/>
      <c r="J39" s="156"/>
      <c r="K39" s="156"/>
      <c r="L39" s="156"/>
      <c r="M39" s="156"/>
      <c r="N39" s="147"/>
      <c r="O39" s="147"/>
      <c r="P39" s="147"/>
      <c r="Q39" s="147"/>
      <c r="R39" s="147"/>
      <c r="S39" s="147"/>
      <c r="T39" s="148"/>
      <c r="U39" s="147"/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113</v>
      </c>
      <c r="AF39" s="139">
        <v>0</v>
      </c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>
        <v>12</v>
      </c>
      <c r="B40" s="140" t="s">
        <v>151</v>
      </c>
      <c r="C40" s="177" t="s">
        <v>152</v>
      </c>
      <c r="D40" s="147" t="s">
        <v>110</v>
      </c>
      <c r="E40" s="152">
        <v>8.6999999999999993</v>
      </c>
      <c r="F40" s="155">
        <f>H40+J40</f>
        <v>0</v>
      </c>
      <c r="G40" s="156">
        <f>ROUND(E40*F40,2)</f>
        <v>0</v>
      </c>
      <c r="H40" s="156"/>
      <c r="I40" s="156">
        <f>ROUND(E40*H40,2)</f>
        <v>0</v>
      </c>
      <c r="J40" s="156"/>
      <c r="K40" s="156">
        <f>ROUND(E40*J40,2)</f>
        <v>0</v>
      </c>
      <c r="L40" s="156">
        <v>21</v>
      </c>
      <c r="M40" s="156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0</v>
      </c>
      <c r="U40" s="147">
        <f>ROUND(E40*T40,2)</f>
        <v>0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111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/>
      <c r="B41" s="140"/>
      <c r="C41" s="178" t="s">
        <v>153</v>
      </c>
      <c r="D41" s="149"/>
      <c r="E41" s="153">
        <v>8.6999999999999993</v>
      </c>
      <c r="F41" s="156"/>
      <c r="G41" s="156"/>
      <c r="H41" s="156"/>
      <c r="I41" s="156"/>
      <c r="J41" s="156"/>
      <c r="K41" s="156"/>
      <c r="L41" s="156"/>
      <c r="M41" s="156"/>
      <c r="N41" s="147"/>
      <c r="O41" s="147"/>
      <c r="P41" s="147"/>
      <c r="Q41" s="147"/>
      <c r="R41" s="147"/>
      <c r="S41" s="147"/>
      <c r="T41" s="148"/>
      <c r="U41" s="147"/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113</v>
      </c>
      <c r="AF41" s="139">
        <v>0</v>
      </c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>
        <v>13</v>
      </c>
      <c r="B42" s="140" t="s">
        <v>154</v>
      </c>
      <c r="C42" s="177" t="s">
        <v>155</v>
      </c>
      <c r="D42" s="147" t="s">
        <v>110</v>
      </c>
      <c r="E42" s="152">
        <v>1063</v>
      </c>
      <c r="F42" s="155">
        <f>H42+J42</f>
        <v>0</v>
      </c>
      <c r="G42" s="156">
        <f>ROUND(E42*F42,2)</f>
        <v>0</v>
      </c>
      <c r="H42" s="156"/>
      <c r="I42" s="156">
        <f>ROUND(E42*H42,2)</f>
        <v>0</v>
      </c>
      <c r="J42" s="156"/>
      <c r="K42" s="156">
        <f>ROUND(E42*J42,2)</f>
        <v>0</v>
      </c>
      <c r="L42" s="156">
        <v>21</v>
      </c>
      <c r="M42" s="156">
        <f>G42*(1+L42/100)</f>
        <v>0</v>
      </c>
      <c r="N42" s="147">
        <v>0</v>
      </c>
      <c r="O42" s="147">
        <f>ROUND(E42*N42,5)</f>
        <v>0</v>
      </c>
      <c r="P42" s="147">
        <v>0</v>
      </c>
      <c r="Q42" s="147">
        <f>ROUND(E42*P42,5)</f>
        <v>0</v>
      </c>
      <c r="R42" s="147"/>
      <c r="S42" s="147"/>
      <c r="T42" s="148">
        <v>0</v>
      </c>
      <c r="U42" s="147">
        <f>ROUND(E42*T42,2)</f>
        <v>0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111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/>
      <c r="B43" s="140"/>
      <c r="C43" s="236" t="s">
        <v>156</v>
      </c>
      <c r="D43" s="258"/>
      <c r="E43" s="258"/>
      <c r="F43" s="157"/>
      <c r="G43" s="158"/>
      <c r="H43" s="156"/>
      <c r="I43" s="156"/>
      <c r="J43" s="156"/>
      <c r="K43" s="156"/>
      <c r="L43" s="156"/>
      <c r="M43" s="156"/>
      <c r="N43" s="147"/>
      <c r="O43" s="147"/>
      <c r="P43" s="147"/>
      <c r="Q43" s="147"/>
      <c r="R43" s="147"/>
      <c r="S43" s="147"/>
      <c r="T43" s="148"/>
      <c r="U43" s="147"/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157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42" t="str">
        <f>C43</f>
        <v>Není předpoklad nebezpečného odpadu.</v>
      </c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/>
      <c r="B44" s="140"/>
      <c r="C44" s="178" t="s">
        <v>158</v>
      </c>
      <c r="D44" s="149"/>
      <c r="E44" s="153">
        <v>1063</v>
      </c>
      <c r="F44" s="156"/>
      <c r="G44" s="156"/>
      <c r="H44" s="156"/>
      <c r="I44" s="156"/>
      <c r="J44" s="156"/>
      <c r="K44" s="156"/>
      <c r="L44" s="156"/>
      <c r="M44" s="156"/>
      <c r="N44" s="147"/>
      <c r="O44" s="147"/>
      <c r="P44" s="147"/>
      <c r="Q44" s="147"/>
      <c r="R44" s="147"/>
      <c r="S44" s="147"/>
      <c r="T44" s="148"/>
      <c r="U44" s="147"/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113</v>
      </c>
      <c r="AF44" s="139">
        <v>0</v>
      </c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>
        <v>14</v>
      </c>
      <c r="B45" s="140" t="s">
        <v>159</v>
      </c>
      <c r="C45" s="177" t="s">
        <v>160</v>
      </c>
      <c r="D45" s="147" t="s">
        <v>161</v>
      </c>
      <c r="E45" s="152">
        <v>6713</v>
      </c>
      <c r="F45" s="155">
        <f>H45+J45</f>
        <v>0</v>
      </c>
      <c r="G45" s="156">
        <f>ROUND(E45*F45,2)</f>
        <v>0</v>
      </c>
      <c r="H45" s="156"/>
      <c r="I45" s="156">
        <f>ROUND(E45*H45,2)</f>
        <v>0</v>
      </c>
      <c r="J45" s="156"/>
      <c r="K45" s="156">
        <f>ROUND(E45*J45,2)</f>
        <v>0</v>
      </c>
      <c r="L45" s="156">
        <v>21</v>
      </c>
      <c r="M45" s="156">
        <f>G45*(1+L45/100)</f>
        <v>0</v>
      </c>
      <c r="N45" s="147">
        <v>0</v>
      </c>
      <c r="O45" s="147">
        <f>ROUND(E45*N45,5)</f>
        <v>0</v>
      </c>
      <c r="P45" s="147">
        <v>0</v>
      </c>
      <c r="Q45" s="147">
        <f>ROUND(E45*P45,5)</f>
        <v>0</v>
      </c>
      <c r="R45" s="147"/>
      <c r="S45" s="147"/>
      <c r="T45" s="148">
        <v>0.02</v>
      </c>
      <c r="U45" s="147">
        <f>ROUND(E45*T45,2)</f>
        <v>134.26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111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/>
      <c r="B46" s="140"/>
      <c r="C46" s="178" t="s">
        <v>162</v>
      </c>
      <c r="D46" s="149"/>
      <c r="E46" s="153">
        <v>6713</v>
      </c>
      <c r="F46" s="156"/>
      <c r="G46" s="156"/>
      <c r="H46" s="156"/>
      <c r="I46" s="156"/>
      <c r="J46" s="156"/>
      <c r="K46" s="156"/>
      <c r="L46" s="156"/>
      <c r="M46" s="156"/>
      <c r="N46" s="147"/>
      <c r="O46" s="147"/>
      <c r="P46" s="147"/>
      <c r="Q46" s="147"/>
      <c r="R46" s="147"/>
      <c r="S46" s="147"/>
      <c r="T46" s="148"/>
      <c r="U46" s="147"/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113</v>
      </c>
      <c r="AF46" s="139">
        <v>0</v>
      </c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x14ac:dyDescent="0.2">
      <c r="A47" s="141" t="s">
        <v>106</v>
      </c>
      <c r="B47" s="141" t="s">
        <v>51</v>
      </c>
      <c r="C47" s="179" t="s">
        <v>52</v>
      </c>
      <c r="D47" s="150"/>
      <c r="E47" s="154"/>
      <c r="F47" s="159"/>
      <c r="G47" s="159">
        <f>SUMIF(AE48:AE137,"&lt;&gt;NOR",G48:G137)</f>
        <v>0</v>
      </c>
      <c r="H47" s="159"/>
      <c r="I47" s="159">
        <f>SUM(I48:I137)</f>
        <v>0</v>
      </c>
      <c r="J47" s="159"/>
      <c r="K47" s="159">
        <f>SUM(K48:K137)</f>
        <v>0</v>
      </c>
      <c r="L47" s="159"/>
      <c r="M47" s="159">
        <f>SUM(M48:M137)</f>
        <v>0</v>
      </c>
      <c r="N47" s="150"/>
      <c r="O47" s="150">
        <f>SUM(O48:O137)</f>
        <v>0</v>
      </c>
      <c r="P47" s="150"/>
      <c r="Q47" s="150">
        <f>SUM(Q48:Q137)</f>
        <v>1259.1300000000001</v>
      </c>
      <c r="R47" s="150"/>
      <c r="S47" s="150"/>
      <c r="T47" s="151"/>
      <c r="U47" s="150">
        <f>SUM(U48:U137)</f>
        <v>1435.0299999999997</v>
      </c>
      <c r="AE47" t="s">
        <v>107</v>
      </c>
    </row>
    <row r="48" spans="1:60" ht="22.5" outlineLevel="1" x14ac:dyDescent="0.2">
      <c r="A48" s="140">
        <v>15</v>
      </c>
      <c r="B48" s="140" t="s">
        <v>163</v>
      </c>
      <c r="C48" s="177" t="s">
        <v>164</v>
      </c>
      <c r="D48" s="147" t="s">
        <v>165</v>
      </c>
      <c r="E48" s="152">
        <v>11</v>
      </c>
      <c r="F48" s="155">
        <f>H48+J48</f>
        <v>0</v>
      </c>
      <c r="G48" s="156">
        <f>ROUND(E48*F48,2)</f>
        <v>0</v>
      </c>
      <c r="H48" s="156"/>
      <c r="I48" s="156">
        <f>ROUND(E48*H48,2)</f>
        <v>0</v>
      </c>
      <c r="J48" s="156"/>
      <c r="K48" s="156">
        <f>ROUND(E48*J48,2)</f>
        <v>0</v>
      </c>
      <c r="L48" s="156">
        <v>21</v>
      </c>
      <c r="M48" s="156">
        <f>G48*(1+L48/100)</f>
        <v>0</v>
      </c>
      <c r="N48" s="147">
        <v>0</v>
      </c>
      <c r="O48" s="147">
        <f>ROUND(E48*N48,5)</f>
        <v>0</v>
      </c>
      <c r="P48" s="147">
        <v>0</v>
      </c>
      <c r="Q48" s="147">
        <f>ROUND(E48*P48,5)</f>
        <v>0</v>
      </c>
      <c r="R48" s="147"/>
      <c r="S48" s="147"/>
      <c r="T48" s="148">
        <v>0</v>
      </c>
      <c r="U48" s="147">
        <f>ROUND(E48*T48,2)</f>
        <v>0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166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ht="24.95" customHeight="1" outlineLevel="1" x14ac:dyDescent="0.2">
      <c r="A49" s="140"/>
      <c r="B49" s="140"/>
      <c r="C49" s="236" t="s">
        <v>167</v>
      </c>
      <c r="D49" s="258"/>
      <c r="E49" s="258"/>
      <c r="F49" s="157"/>
      <c r="G49" s="158"/>
      <c r="H49" s="156"/>
      <c r="I49" s="156"/>
      <c r="J49" s="156"/>
      <c r="K49" s="156"/>
      <c r="L49" s="156"/>
      <c r="M49" s="156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157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42" t="str">
        <f>C49</f>
        <v>Kovové výrobky odvoz do sběrných surovin do 10-ti km - výtěžek poskytnut investorovi.</v>
      </c>
      <c r="BB49" s="139"/>
      <c r="BC49" s="139"/>
      <c r="BD49" s="139"/>
      <c r="BE49" s="139"/>
      <c r="BF49" s="139"/>
      <c r="BG49" s="139"/>
      <c r="BH49" s="139"/>
    </row>
    <row r="50" spans="1:60" ht="22.5" outlineLevel="1" x14ac:dyDescent="0.2">
      <c r="A50" s="140">
        <v>16</v>
      </c>
      <c r="B50" s="140" t="s">
        <v>168</v>
      </c>
      <c r="C50" s="177" t="s">
        <v>169</v>
      </c>
      <c r="D50" s="147" t="s">
        <v>170</v>
      </c>
      <c r="E50" s="152">
        <v>240</v>
      </c>
      <c r="F50" s="155">
        <f>H50+J50</f>
        <v>0</v>
      </c>
      <c r="G50" s="156">
        <f>ROUND(E50*F50,2)</f>
        <v>0</v>
      </c>
      <c r="H50" s="156"/>
      <c r="I50" s="156">
        <f>ROUND(E50*H50,2)</f>
        <v>0</v>
      </c>
      <c r="J50" s="156"/>
      <c r="K50" s="156">
        <f>ROUND(E50*J50,2)</f>
        <v>0</v>
      </c>
      <c r="L50" s="156">
        <v>21</v>
      </c>
      <c r="M50" s="156">
        <f>G50*(1+L50/100)</f>
        <v>0</v>
      </c>
      <c r="N50" s="147">
        <v>0</v>
      </c>
      <c r="O50" s="147">
        <f>ROUND(E50*N50,5)</f>
        <v>0</v>
      </c>
      <c r="P50" s="147">
        <v>0</v>
      </c>
      <c r="Q50" s="147">
        <f>ROUND(E50*P50,5)</f>
        <v>0</v>
      </c>
      <c r="R50" s="147"/>
      <c r="S50" s="147"/>
      <c r="T50" s="148">
        <v>0</v>
      </c>
      <c r="U50" s="147">
        <f>ROUND(E50*T50,2)</f>
        <v>0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166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ht="12.75" customHeight="1" outlineLevel="1" x14ac:dyDescent="0.2">
      <c r="A51" s="140"/>
      <c r="B51" s="140"/>
      <c r="C51" s="236" t="s">
        <v>539</v>
      </c>
      <c r="D51" s="258"/>
      <c r="E51" s="258"/>
      <c r="F51" s="157"/>
      <c r="G51" s="158"/>
      <c r="H51" s="156"/>
      <c r="I51" s="156"/>
      <c r="J51" s="156"/>
      <c r="K51" s="156"/>
      <c r="L51" s="156"/>
      <c r="M51" s="156"/>
      <c r="N51" s="147"/>
      <c r="O51" s="147"/>
      <c r="P51" s="147"/>
      <c r="Q51" s="147"/>
      <c r="R51" s="147"/>
      <c r="S51" s="147"/>
      <c r="T51" s="148"/>
      <c r="U51" s="147"/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157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42" t="str">
        <f>C51</f>
        <v>Včetně betonového lože s opěrou a ocelového roštu.</v>
      </c>
      <c r="BB51" s="139"/>
      <c r="BC51" s="139"/>
      <c r="BD51" s="139"/>
      <c r="BE51" s="139"/>
      <c r="BF51" s="139"/>
      <c r="BG51" s="139"/>
      <c r="BH51" s="139"/>
    </row>
    <row r="52" spans="1:60" ht="24.95" customHeight="1" outlineLevel="1" x14ac:dyDescent="0.2">
      <c r="A52" s="140"/>
      <c r="B52" s="140"/>
      <c r="C52" s="236" t="s">
        <v>167</v>
      </c>
      <c r="D52" s="258"/>
      <c r="E52" s="258"/>
      <c r="F52" s="157"/>
      <c r="G52" s="158"/>
      <c r="H52" s="156"/>
      <c r="I52" s="156"/>
      <c r="J52" s="156"/>
      <c r="K52" s="156"/>
      <c r="L52" s="156"/>
      <c r="M52" s="156"/>
      <c r="N52" s="147"/>
      <c r="O52" s="147"/>
      <c r="P52" s="147"/>
      <c r="Q52" s="147"/>
      <c r="R52" s="147"/>
      <c r="S52" s="147"/>
      <c r="T52" s="148"/>
      <c r="U52" s="147"/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157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42" t="str">
        <f>C52</f>
        <v>Kovové výrobky odvoz do sběrných surovin do 10-ti km - výtěžek poskytnut investorovi.</v>
      </c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/>
      <c r="B53" s="140"/>
      <c r="C53" s="178" t="s">
        <v>171</v>
      </c>
      <c r="D53" s="149"/>
      <c r="E53" s="153">
        <v>240</v>
      </c>
      <c r="F53" s="156"/>
      <c r="G53" s="156"/>
      <c r="H53" s="156"/>
      <c r="I53" s="156"/>
      <c r="J53" s="156"/>
      <c r="K53" s="156"/>
      <c r="L53" s="156"/>
      <c r="M53" s="156"/>
      <c r="N53" s="147"/>
      <c r="O53" s="147"/>
      <c r="P53" s="147"/>
      <c r="Q53" s="147"/>
      <c r="R53" s="147"/>
      <c r="S53" s="147"/>
      <c r="T53" s="148"/>
      <c r="U53" s="147"/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113</v>
      </c>
      <c r="AF53" s="139">
        <v>0</v>
      </c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ht="22.5" outlineLevel="1" x14ac:dyDescent="0.2">
      <c r="A54" s="140">
        <v>17</v>
      </c>
      <c r="B54" s="140" t="s">
        <v>172</v>
      </c>
      <c r="C54" s="177" t="s">
        <v>173</v>
      </c>
      <c r="D54" s="147" t="s">
        <v>170</v>
      </c>
      <c r="E54" s="152">
        <v>160</v>
      </c>
      <c r="F54" s="155">
        <f>H54+J54</f>
        <v>0</v>
      </c>
      <c r="G54" s="156">
        <f>ROUND(E54*F54,2)</f>
        <v>0</v>
      </c>
      <c r="H54" s="156"/>
      <c r="I54" s="156">
        <f>ROUND(E54*H54,2)</f>
        <v>0</v>
      </c>
      <c r="J54" s="156"/>
      <c r="K54" s="156">
        <f>ROUND(E54*J54,2)</f>
        <v>0</v>
      </c>
      <c r="L54" s="156">
        <v>21</v>
      </c>
      <c r="M54" s="156">
        <f>G54*(1+L54/100)</f>
        <v>0</v>
      </c>
      <c r="N54" s="147">
        <v>0</v>
      </c>
      <c r="O54" s="147">
        <f>ROUND(E54*N54,5)</f>
        <v>0</v>
      </c>
      <c r="P54" s="147">
        <v>0</v>
      </c>
      <c r="Q54" s="147">
        <f>ROUND(E54*P54,5)</f>
        <v>0</v>
      </c>
      <c r="R54" s="147"/>
      <c r="S54" s="147"/>
      <c r="T54" s="148">
        <v>0</v>
      </c>
      <c r="U54" s="147">
        <f>ROUND(E54*T54,2)</f>
        <v>0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166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/>
      <c r="B55" s="140"/>
      <c r="C55" s="236" t="s">
        <v>229</v>
      </c>
      <c r="D55" s="258"/>
      <c r="E55" s="258"/>
      <c r="F55" s="157"/>
      <c r="G55" s="158"/>
      <c r="H55" s="156"/>
      <c r="I55" s="156"/>
      <c r="J55" s="156"/>
      <c r="K55" s="156"/>
      <c r="L55" s="156"/>
      <c r="M55" s="156"/>
      <c r="N55" s="147"/>
      <c r="O55" s="147"/>
      <c r="P55" s="147"/>
      <c r="Q55" s="147"/>
      <c r="R55" s="147"/>
      <c r="S55" s="147"/>
      <c r="T55" s="148"/>
      <c r="U55" s="147"/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157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42" t="str">
        <f>C55</f>
        <v>Včetně betonového lože s opěrou.</v>
      </c>
      <c r="BB55" s="139"/>
      <c r="BC55" s="139"/>
      <c r="BD55" s="139"/>
      <c r="BE55" s="139"/>
      <c r="BF55" s="139"/>
      <c r="BG55" s="139"/>
      <c r="BH55" s="139"/>
    </row>
    <row r="56" spans="1:60" ht="24.95" customHeight="1" outlineLevel="1" x14ac:dyDescent="0.2">
      <c r="A56" s="140"/>
      <c r="B56" s="140"/>
      <c r="C56" s="236" t="s">
        <v>167</v>
      </c>
      <c r="D56" s="258"/>
      <c r="E56" s="258"/>
      <c r="F56" s="157"/>
      <c r="G56" s="158"/>
      <c r="H56" s="156"/>
      <c r="I56" s="156"/>
      <c r="J56" s="156"/>
      <c r="K56" s="156"/>
      <c r="L56" s="156"/>
      <c r="M56" s="156"/>
      <c r="N56" s="147"/>
      <c r="O56" s="147"/>
      <c r="P56" s="147"/>
      <c r="Q56" s="147"/>
      <c r="R56" s="147"/>
      <c r="S56" s="147"/>
      <c r="T56" s="148"/>
      <c r="U56" s="147"/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157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42" t="str">
        <f>C56</f>
        <v>Kovové výrobky odvoz do sběrných surovin do 10-ti km - výtěžek poskytnut investorovi.</v>
      </c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/>
      <c r="B57" s="140"/>
      <c r="C57" s="178" t="s">
        <v>174</v>
      </c>
      <c r="D57" s="149"/>
      <c r="E57" s="153">
        <v>160</v>
      </c>
      <c r="F57" s="156"/>
      <c r="G57" s="156"/>
      <c r="H57" s="156"/>
      <c r="I57" s="156"/>
      <c r="J57" s="156"/>
      <c r="K57" s="156"/>
      <c r="L57" s="156"/>
      <c r="M57" s="156"/>
      <c r="N57" s="147"/>
      <c r="O57" s="147"/>
      <c r="P57" s="147"/>
      <c r="Q57" s="147"/>
      <c r="R57" s="147"/>
      <c r="S57" s="147"/>
      <c r="T57" s="148"/>
      <c r="U57" s="147"/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113</v>
      </c>
      <c r="AF57" s="139">
        <v>0</v>
      </c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ht="22.5" outlineLevel="1" x14ac:dyDescent="0.2">
      <c r="A58" s="140">
        <v>18</v>
      </c>
      <c r="B58" s="140" t="s">
        <v>175</v>
      </c>
      <c r="C58" s="177" t="s">
        <v>176</v>
      </c>
      <c r="D58" s="147" t="s">
        <v>165</v>
      </c>
      <c r="E58" s="152">
        <v>1</v>
      </c>
      <c r="F58" s="155">
        <f>H58+J58</f>
        <v>0</v>
      </c>
      <c r="G58" s="156">
        <f>ROUND(E58*F58,2)</f>
        <v>0</v>
      </c>
      <c r="H58" s="156"/>
      <c r="I58" s="156">
        <f>ROUND(E58*H58,2)</f>
        <v>0</v>
      </c>
      <c r="J58" s="156"/>
      <c r="K58" s="156">
        <f>ROUND(E58*J58,2)</f>
        <v>0</v>
      </c>
      <c r="L58" s="156">
        <v>21</v>
      </c>
      <c r="M58" s="156">
        <f>G58*(1+L58/100)</f>
        <v>0</v>
      </c>
      <c r="N58" s="147">
        <v>0</v>
      </c>
      <c r="O58" s="147">
        <f>ROUND(E58*N58,5)</f>
        <v>0</v>
      </c>
      <c r="P58" s="147">
        <v>0</v>
      </c>
      <c r="Q58" s="147">
        <f>ROUND(E58*P58,5)</f>
        <v>0</v>
      </c>
      <c r="R58" s="147"/>
      <c r="S58" s="147"/>
      <c r="T58" s="148">
        <v>0</v>
      </c>
      <c r="U58" s="147">
        <f>ROUND(E58*T58,2)</f>
        <v>0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166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ht="12.75" customHeight="1" outlineLevel="1" x14ac:dyDescent="0.2">
      <c r="A59" s="140"/>
      <c r="B59" s="140"/>
      <c r="C59" s="236" t="s">
        <v>540</v>
      </c>
      <c r="D59" s="258"/>
      <c r="E59" s="258"/>
      <c r="F59" s="157"/>
      <c r="G59" s="158"/>
      <c r="H59" s="156"/>
      <c r="I59" s="156"/>
      <c r="J59" s="156"/>
      <c r="K59" s="156"/>
      <c r="L59" s="156"/>
      <c r="M59" s="156"/>
      <c r="N59" s="147"/>
      <c r="O59" s="147"/>
      <c r="P59" s="147"/>
      <c r="Q59" s="147"/>
      <c r="R59" s="147"/>
      <c r="S59" s="147"/>
      <c r="T59" s="148"/>
      <c r="U59" s="147"/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157</v>
      </c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42" t="str">
        <f>C59</f>
        <v>Včetně ocelové roštu s kolečky a ocelového krytu s kolečky.</v>
      </c>
      <c r="BB59" s="139"/>
      <c r="BC59" s="139"/>
      <c r="BD59" s="139"/>
      <c r="BE59" s="139"/>
      <c r="BF59" s="139"/>
      <c r="BG59" s="139"/>
      <c r="BH59" s="139"/>
    </row>
    <row r="60" spans="1:60" ht="24.95" customHeight="1" outlineLevel="1" x14ac:dyDescent="0.2">
      <c r="A60" s="140"/>
      <c r="B60" s="140"/>
      <c r="C60" s="236" t="s">
        <v>167</v>
      </c>
      <c r="D60" s="258"/>
      <c r="E60" s="258"/>
      <c r="F60" s="157"/>
      <c r="G60" s="158"/>
      <c r="H60" s="156"/>
      <c r="I60" s="156"/>
      <c r="J60" s="156"/>
      <c r="K60" s="156"/>
      <c r="L60" s="156"/>
      <c r="M60" s="156"/>
      <c r="N60" s="147"/>
      <c r="O60" s="147"/>
      <c r="P60" s="147"/>
      <c r="Q60" s="147"/>
      <c r="R60" s="147"/>
      <c r="S60" s="147"/>
      <c r="T60" s="148"/>
      <c r="U60" s="147"/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157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42" t="str">
        <f>C60</f>
        <v>Kovové výrobky odvoz do sběrných surovin do 10-ti km - výtěžek poskytnut investorovi.</v>
      </c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>
        <v>19</v>
      </c>
      <c r="B61" s="140" t="s">
        <v>177</v>
      </c>
      <c r="C61" s="177" t="s">
        <v>178</v>
      </c>
      <c r="D61" s="147" t="s">
        <v>165</v>
      </c>
      <c r="E61" s="152">
        <v>1</v>
      </c>
      <c r="F61" s="155">
        <f>H61+J61</f>
        <v>0</v>
      </c>
      <c r="G61" s="156">
        <f>ROUND(E61*F61,2)</f>
        <v>0</v>
      </c>
      <c r="H61" s="156"/>
      <c r="I61" s="156">
        <f>ROUND(E61*H61,2)</f>
        <v>0</v>
      </c>
      <c r="J61" s="156"/>
      <c r="K61" s="156">
        <f>ROUND(E61*J61,2)</f>
        <v>0</v>
      </c>
      <c r="L61" s="156">
        <v>21</v>
      </c>
      <c r="M61" s="156">
        <f>G61*(1+L61/100)</f>
        <v>0</v>
      </c>
      <c r="N61" s="147">
        <v>0</v>
      </c>
      <c r="O61" s="147">
        <f>ROUND(E61*N61,5)</f>
        <v>0</v>
      </c>
      <c r="P61" s="147">
        <v>0</v>
      </c>
      <c r="Q61" s="147">
        <f>ROUND(E61*P61,5)</f>
        <v>0</v>
      </c>
      <c r="R61" s="147"/>
      <c r="S61" s="147"/>
      <c r="T61" s="148">
        <v>0</v>
      </c>
      <c r="U61" s="147">
        <f>ROUND(E61*T61,2)</f>
        <v>0</v>
      </c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166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22.5" outlineLevel="1" x14ac:dyDescent="0.2">
      <c r="A62" s="140">
        <v>20</v>
      </c>
      <c r="B62" s="140" t="s">
        <v>179</v>
      </c>
      <c r="C62" s="177" t="s">
        <v>180</v>
      </c>
      <c r="D62" s="147" t="s">
        <v>165</v>
      </c>
      <c r="E62" s="152">
        <v>1</v>
      </c>
      <c r="F62" s="155">
        <f>H62+J62</f>
        <v>0</v>
      </c>
      <c r="G62" s="156">
        <f>ROUND(E62*F62,2)</f>
        <v>0</v>
      </c>
      <c r="H62" s="156"/>
      <c r="I62" s="156">
        <f>ROUND(E62*H62,2)</f>
        <v>0</v>
      </c>
      <c r="J62" s="156"/>
      <c r="K62" s="156">
        <f>ROUND(E62*J62,2)</f>
        <v>0</v>
      </c>
      <c r="L62" s="156">
        <v>21</v>
      </c>
      <c r="M62" s="156">
        <f>G62*(1+L62/100)</f>
        <v>0</v>
      </c>
      <c r="N62" s="147">
        <v>0</v>
      </c>
      <c r="O62" s="147">
        <f>ROUND(E62*N62,5)</f>
        <v>0</v>
      </c>
      <c r="P62" s="147">
        <v>0</v>
      </c>
      <c r="Q62" s="147">
        <f>ROUND(E62*P62,5)</f>
        <v>0</v>
      </c>
      <c r="R62" s="147"/>
      <c r="S62" s="147"/>
      <c r="T62" s="148">
        <v>0</v>
      </c>
      <c r="U62" s="147">
        <f>ROUND(E62*T62,2)</f>
        <v>0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166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24.95" customHeight="1" outlineLevel="1" x14ac:dyDescent="0.2">
      <c r="A63" s="140"/>
      <c r="B63" s="140"/>
      <c r="C63" s="236" t="s">
        <v>167</v>
      </c>
      <c r="D63" s="258"/>
      <c r="E63" s="258"/>
      <c r="F63" s="157"/>
      <c r="G63" s="158"/>
      <c r="H63" s="156"/>
      <c r="I63" s="156"/>
      <c r="J63" s="156"/>
      <c r="K63" s="156"/>
      <c r="L63" s="156"/>
      <c r="M63" s="156"/>
      <c r="N63" s="147"/>
      <c r="O63" s="147"/>
      <c r="P63" s="147"/>
      <c r="Q63" s="147"/>
      <c r="R63" s="147"/>
      <c r="S63" s="147"/>
      <c r="T63" s="148"/>
      <c r="U63" s="147"/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157</v>
      </c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42" t="str">
        <f>C63</f>
        <v>Kovové výrobky odvoz do sběrných surovin do 10-ti km - výtěžek poskytnut investorovi.</v>
      </c>
      <c r="BB63" s="139"/>
      <c r="BC63" s="139"/>
      <c r="BD63" s="139"/>
      <c r="BE63" s="139"/>
      <c r="BF63" s="139"/>
      <c r="BG63" s="139"/>
      <c r="BH63" s="139"/>
    </row>
    <row r="64" spans="1:60" ht="22.5" outlineLevel="1" x14ac:dyDescent="0.2">
      <c r="A64" s="140">
        <v>21</v>
      </c>
      <c r="B64" s="140" t="s">
        <v>181</v>
      </c>
      <c r="C64" s="177" t="s">
        <v>182</v>
      </c>
      <c r="D64" s="147" t="s">
        <v>165</v>
      </c>
      <c r="E64" s="152">
        <v>6</v>
      </c>
      <c r="F64" s="155">
        <f>H64+J64</f>
        <v>0</v>
      </c>
      <c r="G64" s="156">
        <f>ROUND(E64*F64,2)</f>
        <v>0</v>
      </c>
      <c r="H64" s="156"/>
      <c r="I64" s="156">
        <f>ROUND(E64*H64,2)</f>
        <v>0</v>
      </c>
      <c r="J64" s="156"/>
      <c r="K64" s="156">
        <f>ROUND(E64*J64,2)</f>
        <v>0</v>
      </c>
      <c r="L64" s="156">
        <v>21</v>
      </c>
      <c r="M64" s="156">
        <f>G64*(1+L64/100)</f>
        <v>0</v>
      </c>
      <c r="N64" s="147">
        <v>0</v>
      </c>
      <c r="O64" s="147">
        <f>ROUND(E64*N64,5)</f>
        <v>0</v>
      </c>
      <c r="P64" s="147">
        <v>0</v>
      </c>
      <c r="Q64" s="147">
        <f>ROUND(E64*P64,5)</f>
        <v>0</v>
      </c>
      <c r="R64" s="147"/>
      <c r="S64" s="147"/>
      <c r="T64" s="148">
        <v>0</v>
      </c>
      <c r="U64" s="147">
        <f>ROUND(E64*T64,2)</f>
        <v>0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166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4.95" customHeight="1" outlineLevel="1" x14ac:dyDescent="0.2">
      <c r="A65" s="140"/>
      <c r="B65" s="140"/>
      <c r="C65" s="236" t="s">
        <v>167</v>
      </c>
      <c r="D65" s="258"/>
      <c r="E65" s="258"/>
      <c r="F65" s="157"/>
      <c r="G65" s="158"/>
      <c r="H65" s="156"/>
      <c r="I65" s="156"/>
      <c r="J65" s="156"/>
      <c r="K65" s="156"/>
      <c r="L65" s="156"/>
      <c r="M65" s="156"/>
      <c r="N65" s="147"/>
      <c r="O65" s="147"/>
      <c r="P65" s="147"/>
      <c r="Q65" s="147"/>
      <c r="R65" s="147"/>
      <c r="S65" s="147"/>
      <c r="T65" s="148"/>
      <c r="U65" s="147"/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157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42" t="str">
        <f>C65</f>
        <v>Kovové výrobky odvoz do sběrných surovin do 10-ti km - výtěžek poskytnut investorovi.</v>
      </c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/>
      <c r="B66" s="140"/>
      <c r="C66" s="178" t="s">
        <v>183</v>
      </c>
      <c r="D66" s="149"/>
      <c r="E66" s="153">
        <v>6</v>
      </c>
      <c r="F66" s="156"/>
      <c r="G66" s="156"/>
      <c r="H66" s="156"/>
      <c r="I66" s="156"/>
      <c r="J66" s="156"/>
      <c r="K66" s="156"/>
      <c r="L66" s="156"/>
      <c r="M66" s="156"/>
      <c r="N66" s="147"/>
      <c r="O66" s="147"/>
      <c r="P66" s="147"/>
      <c r="Q66" s="147"/>
      <c r="R66" s="147"/>
      <c r="S66" s="147"/>
      <c r="T66" s="148"/>
      <c r="U66" s="147"/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113</v>
      </c>
      <c r="AF66" s="139">
        <v>0</v>
      </c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ht="22.5" outlineLevel="1" x14ac:dyDescent="0.2">
      <c r="A67" s="140">
        <v>22</v>
      </c>
      <c r="B67" s="140" t="s">
        <v>184</v>
      </c>
      <c r="C67" s="177" t="s">
        <v>185</v>
      </c>
      <c r="D67" s="147" t="s">
        <v>165</v>
      </c>
      <c r="E67" s="152">
        <v>2</v>
      </c>
      <c r="F67" s="155">
        <f>H67+J67</f>
        <v>0</v>
      </c>
      <c r="G67" s="156">
        <f>ROUND(E67*F67,2)</f>
        <v>0</v>
      </c>
      <c r="H67" s="156"/>
      <c r="I67" s="156">
        <f>ROUND(E67*H67,2)</f>
        <v>0</v>
      </c>
      <c r="J67" s="156"/>
      <c r="K67" s="156">
        <f>ROUND(E67*J67,2)</f>
        <v>0</v>
      </c>
      <c r="L67" s="156">
        <v>21</v>
      </c>
      <c r="M67" s="156">
        <f>G67*(1+L67/100)</f>
        <v>0</v>
      </c>
      <c r="N67" s="147">
        <v>0</v>
      </c>
      <c r="O67" s="147">
        <f>ROUND(E67*N67,5)</f>
        <v>0</v>
      </c>
      <c r="P67" s="147">
        <v>0</v>
      </c>
      <c r="Q67" s="147">
        <f>ROUND(E67*P67,5)</f>
        <v>0</v>
      </c>
      <c r="R67" s="147"/>
      <c r="S67" s="147"/>
      <c r="T67" s="148">
        <v>0</v>
      </c>
      <c r="U67" s="147">
        <f>ROUND(E67*T67,2)</f>
        <v>0</v>
      </c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166</v>
      </c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24.95" customHeight="1" outlineLevel="1" x14ac:dyDescent="0.2">
      <c r="A68" s="140"/>
      <c r="B68" s="140"/>
      <c r="C68" s="236" t="s">
        <v>167</v>
      </c>
      <c r="D68" s="258"/>
      <c r="E68" s="258"/>
      <c r="F68" s="157"/>
      <c r="G68" s="158"/>
      <c r="H68" s="156"/>
      <c r="I68" s="156"/>
      <c r="J68" s="156"/>
      <c r="K68" s="156"/>
      <c r="L68" s="156"/>
      <c r="M68" s="156"/>
      <c r="N68" s="147"/>
      <c r="O68" s="147"/>
      <c r="P68" s="147"/>
      <c r="Q68" s="147"/>
      <c r="R68" s="147"/>
      <c r="S68" s="147"/>
      <c r="T68" s="148"/>
      <c r="U68" s="147"/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157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42" t="str">
        <f>C68</f>
        <v>Kovové výrobky odvoz do sběrných surovin do 10-ti km - výtěžek poskytnut investorovi.</v>
      </c>
      <c r="BB68" s="139"/>
      <c r="BC68" s="139"/>
      <c r="BD68" s="139"/>
      <c r="BE68" s="139"/>
      <c r="BF68" s="139"/>
      <c r="BG68" s="139"/>
      <c r="BH68" s="139"/>
    </row>
    <row r="69" spans="1:60" ht="22.5" outlineLevel="1" x14ac:dyDescent="0.2">
      <c r="A69" s="140">
        <v>23</v>
      </c>
      <c r="B69" s="140" t="s">
        <v>186</v>
      </c>
      <c r="C69" s="177" t="s">
        <v>187</v>
      </c>
      <c r="D69" s="147" t="s">
        <v>165</v>
      </c>
      <c r="E69" s="152">
        <v>2</v>
      </c>
      <c r="F69" s="155">
        <f>H69+J69</f>
        <v>0</v>
      </c>
      <c r="G69" s="156">
        <f>ROUND(E69*F69,2)</f>
        <v>0</v>
      </c>
      <c r="H69" s="156"/>
      <c r="I69" s="156">
        <f>ROUND(E69*H69,2)</f>
        <v>0</v>
      </c>
      <c r="J69" s="156"/>
      <c r="K69" s="156">
        <f>ROUND(E69*J69,2)</f>
        <v>0</v>
      </c>
      <c r="L69" s="156">
        <v>21</v>
      </c>
      <c r="M69" s="156">
        <f>G69*(1+L69/100)</f>
        <v>0</v>
      </c>
      <c r="N69" s="147">
        <v>0</v>
      </c>
      <c r="O69" s="147">
        <f>ROUND(E69*N69,5)</f>
        <v>0</v>
      </c>
      <c r="P69" s="147">
        <v>0</v>
      </c>
      <c r="Q69" s="147">
        <f>ROUND(E69*P69,5)</f>
        <v>0</v>
      </c>
      <c r="R69" s="147"/>
      <c r="S69" s="147"/>
      <c r="T69" s="148">
        <v>0</v>
      </c>
      <c r="U69" s="147">
        <f>ROUND(E69*T69,2)</f>
        <v>0</v>
      </c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166</v>
      </c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24.95" customHeight="1" outlineLevel="1" x14ac:dyDescent="0.2">
      <c r="A70" s="140"/>
      <c r="B70" s="140"/>
      <c r="C70" s="236" t="s">
        <v>167</v>
      </c>
      <c r="D70" s="258"/>
      <c r="E70" s="258"/>
      <c r="F70" s="157"/>
      <c r="G70" s="158"/>
      <c r="H70" s="156"/>
      <c r="I70" s="156"/>
      <c r="J70" s="156"/>
      <c r="K70" s="156"/>
      <c r="L70" s="156"/>
      <c r="M70" s="156"/>
      <c r="N70" s="147"/>
      <c r="O70" s="147"/>
      <c r="P70" s="147"/>
      <c r="Q70" s="147"/>
      <c r="R70" s="147"/>
      <c r="S70" s="147"/>
      <c r="T70" s="148"/>
      <c r="U70" s="147"/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157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42" t="str">
        <f>C70</f>
        <v>Kovové výrobky odvoz do sběrných surovin do 10-ti km - výtěžek poskytnut investorovi.</v>
      </c>
      <c r="BB70" s="139"/>
      <c r="BC70" s="139"/>
      <c r="BD70" s="139"/>
      <c r="BE70" s="139"/>
      <c r="BF70" s="139"/>
      <c r="BG70" s="139"/>
      <c r="BH70" s="139"/>
    </row>
    <row r="71" spans="1:60" ht="22.5" outlineLevel="1" x14ac:dyDescent="0.2">
      <c r="A71" s="140">
        <v>24</v>
      </c>
      <c r="B71" s="140" t="s">
        <v>188</v>
      </c>
      <c r="C71" s="177" t="s">
        <v>189</v>
      </c>
      <c r="D71" s="147" t="s">
        <v>165</v>
      </c>
      <c r="E71" s="152">
        <v>1</v>
      </c>
      <c r="F71" s="155">
        <f>H71+J71</f>
        <v>0</v>
      </c>
      <c r="G71" s="156">
        <f>ROUND(E71*F71,2)</f>
        <v>0</v>
      </c>
      <c r="H71" s="156"/>
      <c r="I71" s="156">
        <f>ROUND(E71*H71,2)</f>
        <v>0</v>
      </c>
      <c r="J71" s="156"/>
      <c r="K71" s="156">
        <f>ROUND(E71*J71,2)</f>
        <v>0</v>
      </c>
      <c r="L71" s="156">
        <v>21</v>
      </c>
      <c r="M71" s="156">
        <f>G71*(1+L71/100)</f>
        <v>0</v>
      </c>
      <c r="N71" s="147">
        <v>0</v>
      </c>
      <c r="O71" s="147">
        <f>ROUND(E71*N71,5)</f>
        <v>0</v>
      </c>
      <c r="P71" s="147">
        <v>0</v>
      </c>
      <c r="Q71" s="147">
        <f>ROUND(E71*P71,5)</f>
        <v>0</v>
      </c>
      <c r="R71" s="147"/>
      <c r="S71" s="147"/>
      <c r="T71" s="148">
        <v>0</v>
      </c>
      <c r="U71" s="147">
        <f>ROUND(E71*T71,2)</f>
        <v>0</v>
      </c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166</v>
      </c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ht="24.95" customHeight="1" outlineLevel="1" x14ac:dyDescent="0.2">
      <c r="A72" s="140"/>
      <c r="B72" s="140"/>
      <c r="C72" s="236" t="s">
        <v>167</v>
      </c>
      <c r="D72" s="258"/>
      <c r="E72" s="258"/>
      <c r="F72" s="157"/>
      <c r="G72" s="158"/>
      <c r="H72" s="156"/>
      <c r="I72" s="156"/>
      <c r="J72" s="156"/>
      <c r="K72" s="156"/>
      <c r="L72" s="156"/>
      <c r="M72" s="156"/>
      <c r="N72" s="147"/>
      <c r="O72" s="147"/>
      <c r="P72" s="147"/>
      <c r="Q72" s="147"/>
      <c r="R72" s="147"/>
      <c r="S72" s="147"/>
      <c r="T72" s="148"/>
      <c r="U72" s="147"/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157</v>
      </c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42" t="str">
        <f>C72</f>
        <v>Kovové výrobky odvoz do sběrných surovin do 10-ti km - výtěžek poskytnut investorovi.</v>
      </c>
      <c r="BB72" s="139"/>
      <c r="BC72" s="139"/>
      <c r="BD72" s="139"/>
      <c r="BE72" s="139"/>
      <c r="BF72" s="139"/>
      <c r="BG72" s="139"/>
      <c r="BH72" s="139"/>
    </row>
    <row r="73" spans="1:60" ht="22.5" outlineLevel="1" x14ac:dyDescent="0.2">
      <c r="A73" s="140">
        <v>25</v>
      </c>
      <c r="B73" s="140" t="s">
        <v>190</v>
      </c>
      <c r="C73" s="177" t="s">
        <v>191</v>
      </c>
      <c r="D73" s="147" t="s">
        <v>192</v>
      </c>
      <c r="E73" s="152">
        <v>2</v>
      </c>
      <c r="F73" s="155">
        <f>H73+J73</f>
        <v>0</v>
      </c>
      <c r="G73" s="156">
        <f>ROUND(E73*F73,2)</f>
        <v>0</v>
      </c>
      <c r="H73" s="156"/>
      <c r="I73" s="156">
        <f>ROUND(E73*H73,2)</f>
        <v>0</v>
      </c>
      <c r="J73" s="156"/>
      <c r="K73" s="156">
        <f>ROUND(E73*J73,2)</f>
        <v>0</v>
      </c>
      <c r="L73" s="156">
        <v>21</v>
      </c>
      <c r="M73" s="156">
        <f>G73*(1+L73/100)</f>
        <v>0</v>
      </c>
      <c r="N73" s="147">
        <v>0</v>
      </c>
      <c r="O73" s="147">
        <f>ROUND(E73*N73,5)</f>
        <v>0</v>
      </c>
      <c r="P73" s="147">
        <v>0</v>
      </c>
      <c r="Q73" s="147">
        <f>ROUND(E73*P73,5)</f>
        <v>0</v>
      </c>
      <c r="R73" s="147"/>
      <c r="S73" s="147"/>
      <c r="T73" s="148">
        <v>0</v>
      </c>
      <c r="U73" s="147">
        <f>ROUND(E73*T73,2)</f>
        <v>0</v>
      </c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166</v>
      </c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ht="24.95" customHeight="1" outlineLevel="1" x14ac:dyDescent="0.2">
      <c r="A74" s="140"/>
      <c r="B74" s="140"/>
      <c r="C74" s="236" t="s">
        <v>167</v>
      </c>
      <c r="D74" s="258"/>
      <c r="E74" s="258"/>
      <c r="F74" s="157"/>
      <c r="G74" s="158"/>
      <c r="H74" s="156"/>
      <c r="I74" s="156"/>
      <c r="J74" s="156"/>
      <c r="K74" s="156"/>
      <c r="L74" s="156"/>
      <c r="M74" s="156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157</v>
      </c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42" t="str">
        <f>C74</f>
        <v>Kovové výrobky odvoz do sběrných surovin do 10-ti km - výtěžek poskytnut investorovi.</v>
      </c>
      <c r="BB74" s="139"/>
      <c r="BC74" s="139"/>
      <c r="BD74" s="139"/>
      <c r="BE74" s="139"/>
      <c r="BF74" s="139"/>
      <c r="BG74" s="139"/>
      <c r="BH74" s="139"/>
    </row>
    <row r="75" spans="1:60" ht="22.5" outlineLevel="1" x14ac:dyDescent="0.2">
      <c r="A75" s="140">
        <v>26</v>
      </c>
      <c r="B75" s="140" t="s">
        <v>193</v>
      </c>
      <c r="C75" s="177" t="s">
        <v>194</v>
      </c>
      <c r="D75" s="147" t="s">
        <v>192</v>
      </c>
      <c r="E75" s="152">
        <v>1</v>
      </c>
      <c r="F75" s="155">
        <f>H75+J75</f>
        <v>0</v>
      </c>
      <c r="G75" s="156">
        <f>ROUND(E75*F75,2)</f>
        <v>0</v>
      </c>
      <c r="H75" s="156"/>
      <c r="I75" s="156">
        <f>ROUND(E75*H75,2)</f>
        <v>0</v>
      </c>
      <c r="J75" s="156"/>
      <c r="K75" s="156">
        <f>ROUND(E75*J75,2)</f>
        <v>0</v>
      </c>
      <c r="L75" s="156">
        <v>21</v>
      </c>
      <c r="M75" s="156">
        <f>G75*(1+L75/100)</f>
        <v>0</v>
      </c>
      <c r="N75" s="147">
        <v>0</v>
      </c>
      <c r="O75" s="147">
        <f>ROUND(E75*N75,5)</f>
        <v>0</v>
      </c>
      <c r="P75" s="147">
        <v>0</v>
      </c>
      <c r="Q75" s="147">
        <f>ROUND(E75*P75,5)</f>
        <v>0</v>
      </c>
      <c r="R75" s="147"/>
      <c r="S75" s="147"/>
      <c r="T75" s="148">
        <v>0</v>
      </c>
      <c r="U75" s="147">
        <f>ROUND(E75*T75,2)</f>
        <v>0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166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ht="22.5" outlineLevel="1" x14ac:dyDescent="0.2">
      <c r="A76" s="140">
        <v>27</v>
      </c>
      <c r="B76" s="140" t="s">
        <v>195</v>
      </c>
      <c r="C76" s="177" t="s">
        <v>196</v>
      </c>
      <c r="D76" s="147" t="s">
        <v>197</v>
      </c>
      <c r="E76" s="152">
        <v>1</v>
      </c>
      <c r="F76" s="155">
        <f>H76+J76</f>
        <v>0</v>
      </c>
      <c r="G76" s="156">
        <f>ROUND(E76*F76,2)</f>
        <v>0</v>
      </c>
      <c r="H76" s="156"/>
      <c r="I76" s="156">
        <f>ROUND(E76*H76,2)</f>
        <v>0</v>
      </c>
      <c r="J76" s="156"/>
      <c r="K76" s="156">
        <f>ROUND(E76*J76,2)</f>
        <v>0</v>
      </c>
      <c r="L76" s="156">
        <v>21</v>
      </c>
      <c r="M76" s="156">
        <f>G76*(1+L76/100)</f>
        <v>0</v>
      </c>
      <c r="N76" s="147">
        <v>0</v>
      </c>
      <c r="O76" s="147">
        <f>ROUND(E76*N76,5)</f>
        <v>0</v>
      </c>
      <c r="P76" s="147">
        <v>0</v>
      </c>
      <c r="Q76" s="147">
        <f>ROUND(E76*P76,5)</f>
        <v>0</v>
      </c>
      <c r="R76" s="147"/>
      <c r="S76" s="147"/>
      <c r="T76" s="148">
        <v>0</v>
      </c>
      <c r="U76" s="147">
        <f>ROUND(E76*T76,2)</f>
        <v>0</v>
      </c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166</v>
      </c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ht="24.95" customHeight="1" outlineLevel="1" x14ac:dyDescent="0.2">
      <c r="A77" s="140"/>
      <c r="B77" s="140"/>
      <c r="C77" s="236" t="s">
        <v>167</v>
      </c>
      <c r="D77" s="258"/>
      <c r="E77" s="258"/>
      <c r="F77" s="157"/>
      <c r="G77" s="158"/>
      <c r="H77" s="156"/>
      <c r="I77" s="156"/>
      <c r="J77" s="156"/>
      <c r="K77" s="156"/>
      <c r="L77" s="156"/>
      <c r="M77" s="156"/>
      <c r="N77" s="147"/>
      <c r="O77" s="147"/>
      <c r="P77" s="147"/>
      <c r="Q77" s="147"/>
      <c r="R77" s="147"/>
      <c r="S77" s="147"/>
      <c r="T77" s="148"/>
      <c r="U77" s="147"/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157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42" t="str">
        <f>C77</f>
        <v>Kovové výrobky odvoz do sběrných surovin do 10-ti km - výtěžek poskytnut investorovi.</v>
      </c>
      <c r="BB77" s="139"/>
      <c r="BC77" s="139"/>
      <c r="BD77" s="139"/>
      <c r="BE77" s="139"/>
      <c r="BF77" s="139"/>
      <c r="BG77" s="139"/>
      <c r="BH77" s="139"/>
    </row>
    <row r="78" spans="1:60" ht="22.5" outlineLevel="1" x14ac:dyDescent="0.2">
      <c r="A78" s="140">
        <v>28</v>
      </c>
      <c r="B78" s="140" t="s">
        <v>198</v>
      </c>
      <c r="C78" s="177" t="s">
        <v>199</v>
      </c>
      <c r="D78" s="147" t="s">
        <v>192</v>
      </c>
      <c r="E78" s="152">
        <v>1</v>
      </c>
      <c r="F78" s="155">
        <f>H78+J78</f>
        <v>0</v>
      </c>
      <c r="G78" s="156">
        <f>ROUND(E78*F78,2)</f>
        <v>0</v>
      </c>
      <c r="H78" s="156"/>
      <c r="I78" s="156">
        <f>ROUND(E78*H78,2)</f>
        <v>0</v>
      </c>
      <c r="J78" s="156"/>
      <c r="K78" s="156">
        <f>ROUND(E78*J78,2)</f>
        <v>0</v>
      </c>
      <c r="L78" s="156">
        <v>21</v>
      </c>
      <c r="M78" s="156">
        <f>G78*(1+L78/100)</f>
        <v>0</v>
      </c>
      <c r="N78" s="147">
        <v>0</v>
      </c>
      <c r="O78" s="147">
        <f>ROUND(E78*N78,5)</f>
        <v>0</v>
      </c>
      <c r="P78" s="147">
        <v>0</v>
      </c>
      <c r="Q78" s="147">
        <f>ROUND(E78*P78,5)</f>
        <v>0</v>
      </c>
      <c r="R78" s="147"/>
      <c r="S78" s="147"/>
      <c r="T78" s="148">
        <v>0</v>
      </c>
      <c r="U78" s="147">
        <f>ROUND(E78*T78,2)</f>
        <v>0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166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ht="24.95" customHeight="1" outlineLevel="1" x14ac:dyDescent="0.2">
      <c r="A79" s="140"/>
      <c r="B79" s="140"/>
      <c r="C79" s="236" t="s">
        <v>167</v>
      </c>
      <c r="D79" s="258"/>
      <c r="E79" s="258"/>
      <c r="F79" s="157"/>
      <c r="G79" s="158"/>
      <c r="H79" s="156"/>
      <c r="I79" s="156"/>
      <c r="J79" s="156"/>
      <c r="K79" s="156"/>
      <c r="L79" s="156"/>
      <c r="M79" s="156"/>
      <c r="N79" s="147"/>
      <c r="O79" s="147"/>
      <c r="P79" s="147"/>
      <c r="Q79" s="147"/>
      <c r="R79" s="147"/>
      <c r="S79" s="147"/>
      <c r="T79" s="148"/>
      <c r="U79" s="147"/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157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42" t="str">
        <f>C79</f>
        <v>Kovové výrobky odvoz do sběrných surovin do 10-ti km - výtěžek poskytnut investorovi.</v>
      </c>
      <c r="BB79" s="139"/>
      <c r="BC79" s="139"/>
      <c r="BD79" s="139"/>
      <c r="BE79" s="139"/>
      <c r="BF79" s="139"/>
      <c r="BG79" s="139"/>
      <c r="BH79" s="139"/>
    </row>
    <row r="80" spans="1:60" ht="22.5" outlineLevel="1" x14ac:dyDescent="0.2">
      <c r="A80" s="140">
        <v>29</v>
      </c>
      <c r="B80" s="140" t="s">
        <v>200</v>
      </c>
      <c r="C80" s="177" t="s">
        <v>201</v>
      </c>
      <c r="D80" s="147" t="s">
        <v>202</v>
      </c>
      <c r="E80" s="152">
        <v>1</v>
      </c>
      <c r="F80" s="155">
        <f>H80+J80</f>
        <v>0</v>
      </c>
      <c r="G80" s="156">
        <f>ROUND(E80*F80,2)</f>
        <v>0</v>
      </c>
      <c r="H80" s="156"/>
      <c r="I80" s="156">
        <f>ROUND(E80*H80,2)</f>
        <v>0</v>
      </c>
      <c r="J80" s="156"/>
      <c r="K80" s="156">
        <f>ROUND(E80*J80,2)</f>
        <v>0</v>
      </c>
      <c r="L80" s="156">
        <v>21</v>
      </c>
      <c r="M80" s="156">
        <f>G80*(1+L80/100)</f>
        <v>0</v>
      </c>
      <c r="N80" s="147">
        <v>0</v>
      </c>
      <c r="O80" s="147">
        <f>ROUND(E80*N80,5)</f>
        <v>0</v>
      </c>
      <c r="P80" s="147">
        <v>0</v>
      </c>
      <c r="Q80" s="147">
        <f>ROUND(E80*P80,5)</f>
        <v>0</v>
      </c>
      <c r="R80" s="147"/>
      <c r="S80" s="147"/>
      <c r="T80" s="148">
        <v>0</v>
      </c>
      <c r="U80" s="147">
        <f>ROUND(E80*T80,2)</f>
        <v>0</v>
      </c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166</v>
      </c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ht="24.95" customHeight="1" outlineLevel="1" x14ac:dyDescent="0.2">
      <c r="A81" s="140"/>
      <c r="B81" s="140"/>
      <c r="C81" s="236" t="s">
        <v>167</v>
      </c>
      <c r="D81" s="258"/>
      <c r="E81" s="258"/>
      <c r="F81" s="157"/>
      <c r="G81" s="158"/>
      <c r="H81" s="156"/>
      <c r="I81" s="156"/>
      <c r="J81" s="156"/>
      <c r="K81" s="156"/>
      <c r="L81" s="156"/>
      <c r="M81" s="156"/>
      <c r="N81" s="147"/>
      <c r="O81" s="147"/>
      <c r="P81" s="147"/>
      <c r="Q81" s="147"/>
      <c r="R81" s="147"/>
      <c r="S81" s="147"/>
      <c r="T81" s="148"/>
      <c r="U81" s="147"/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157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42" t="str">
        <f>C81</f>
        <v>Kovové výrobky odvoz do sběrných surovin do 10-ti km - výtěžek poskytnut investorovi.</v>
      </c>
      <c r="BB81" s="139"/>
      <c r="BC81" s="139"/>
      <c r="BD81" s="139"/>
      <c r="BE81" s="139"/>
      <c r="BF81" s="139"/>
      <c r="BG81" s="139"/>
      <c r="BH81" s="139"/>
    </row>
    <row r="82" spans="1:60" ht="22.5" outlineLevel="1" x14ac:dyDescent="0.2">
      <c r="A82" s="140">
        <v>30</v>
      </c>
      <c r="B82" s="140" t="s">
        <v>203</v>
      </c>
      <c r="C82" s="177" t="s">
        <v>204</v>
      </c>
      <c r="D82" s="147" t="s">
        <v>202</v>
      </c>
      <c r="E82" s="152">
        <v>1</v>
      </c>
      <c r="F82" s="155">
        <f>H82+J82</f>
        <v>0</v>
      </c>
      <c r="G82" s="156">
        <f>ROUND(E82*F82,2)</f>
        <v>0</v>
      </c>
      <c r="H82" s="156"/>
      <c r="I82" s="156">
        <f>ROUND(E82*H82,2)</f>
        <v>0</v>
      </c>
      <c r="J82" s="156"/>
      <c r="K82" s="156">
        <f>ROUND(E82*J82,2)</f>
        <v>0</v>
      </c>
      <c r="L82" s="156">
        <v>21</v>
      </c>
      <c r="M82" s="156">
        <f>G82*(1+L82/100)</f>
        <v>0</v>
      </c>
      <c r="N82" s="147">
        <v>0</v>
      </c>
      <c r="O82" s="147">
        <f>ROUND(E82*N82,5)</f>
        <v>0</v>
      </c>
      <c r="P82" s="147">
        <v>0</v>
      </c>
      <c r="Q82" s="147">
        <f>ROUND(E82*P82,5)</f>
        <v>0</v>
      </c>
      <c r="R82" s="147"/>
      <c r="S82" s="147"/>
      <c r="T82" s="148">
        <v>0</v>
      </c>
      <c r="U82" s="147">
        <f>ROUND(E82*T82,2)</f>
        <v>0</v>
      </c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166</v>
      </c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ht="24.95" customHeight="1" outlineLevel="1" x14ac:dyDescent="0.2">
      <c r="A83" s="140"/>
      <c r="B83" s="140"/>
      <c r="C83" s="236" t="s">
        <v>167</v>
      </c>
      <c r="D83" s="258"/>
      <c r="E83" s="258"/>
      <c r="F83" s="157"/>
      <c r="G83" s="158"/>
      <c r="H83" s="156"/>
      <c r="I83" s="156"/>
      <c r="J83" s="156"/>
      <c r="K83" s="156"/>
      <c r="L83" s="156"/>
      <c r="M83" s="156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157</v>
      </c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42" t="str">
        <f>C83</f>
        <v>Kovové výrobky odvoz do sběrných surovin do 10-ti km - výtěžek poskytnut investorovi.</v>
      </c>
      <c r="BB83" s="139"/>
      <c r="BC83" s="139"/>
      <c r="BD83" s="139"/>
      <c r="BE83" s="139"/>
      <c r="BF83" s="139"/>
      <c r="BG83" s="139"/>
      <c r="BH83" s="139"/>
    </row>
    <row r="84" spans="1:60" ht="22.5" outlineLevel="1" x14ac:dyDescent="0.2">
      <c r="A84" s="140">
        <v>31</v>
      </c>
      <c r="B84" s="140" t="s">
        <v>205</v>
      </c>
      <c r="C84" s="177" t="s">
        <v>206</v>
      </c>
      <c r="D84" s="147" t="s">
        <v>192</v>
      </c>
      <c r="E84" s="152">
        <v>2</v>
      </c>
      <c r="F84" s="155">
        <f>H84+J84</f>
        <v>0</v>
      </c>
      <c r="G84" s="156">
        <f>ROUND(E84*F84,2)</f>
        <v>0</v>
      </c>
      <c r="H84" s="156"/>
      <c r="I84" s="156">
        <f>ROUND(E84*H84,2)</f>
        <v>0</v>
      </c>
      <c r="J84" s="156"/>
      <c r="K84" s="156">
        <f>ROUND(E84*J84,2)</f>
        <v>0</v>
      </c>
      <c r="L84" s="156">
        <v>21</v>
      </c>
      <c r="M84" s="156">
        <f>G84*(1+L84/100)</f>
        <v>0</v>
      </c>
      <c r="N84" s="147">
        <v>0</v>
      </c>
      <c r="O84" s="147">
        <f>ROUND(E84*N84,5)</f>
        <v>0</v>
      </c>
      <c r="P84" s="147">
        <v>0</v>
      </c>
      <c r="Q84" s="147">
        <f>ROUND(E84*P84,5)</f>
        <v>0</v>
      </c>
      <c r="R84" s="147"/>
      <c r="S84" s="147"/>
      <c r="T84" s="148">
        <v>0</v>
      </c>
      <c r="U84" s="147">
        <f>ROUND(E84*T84,2)</f>
        <v>0</v>
      </c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166</v>
      </c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ht="24.95" customHeight="1" outlineLevel="1" x14ac:dyDescent="0.2">
      <c r="A85" s="140"/>
      <c r="B85" s="140"/>
      <c r="C85" s="236" t="s">
        <v>167</v>
      </c>
      <c r="D85" s="258"/>
      <c r="E85" s="258"/>
      <c r="F85" s="157"/>
      <c r="G85" s="158"/>
      <c r="H85" s="156"/>
      <c r="I85" s="156"/>
      <c r="J85" s="156"/>
      <c r="K85" s="156"/>
      <c r="L85" s="156"/>
      <c r="M85" s="156"/>
      <c r="N85" s="147"/>
      <c r="O85" s="147"/>
      <c r="P85" s="147"/>
      <c r="Q85" s="147"/>
      <c r="R85" s="147"/>
      <c r="S85" s="147"/>
      <c r="T85" s="148"/>
      <c r="U85" s="147"/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157</v>
      </c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42" t="str">
        <f>C85</f>
        <v>Kovové výrobky odvoz do sběrných surovin do 10-ti km - výtěžek poskytnut investorovi.</v>
      </c>
      <c r="BB85" s="139"/>
      <c r="BC85" s="139"/>
      <c r="BD85" s="139"/>
      <c r="BE85" s="139"/>
      <c r="BF85" s="139"/>
      <c r="BG85" s="139"/>
      <c r="BH85" s="139"/>
    </row>
    <row r="86" spans="1:60" ht="22.5" outlineLevel="1" x14ac:dyDescent="0.2">
      <c r="A86" s="140">
        <v>32</v>
      </c>
      <c r="B86" s="140" t="s">
        <v>207</v>
      </c>
      <c r="C86" s="177" t="s">
        <v>208</v>
      </c>
      <c r="D86" s="147" t="s">
        <v>192</v>
      </c>
      <c r="E86" s="152">
        <v>2</v>
      </c>
      <c r="F86" s="155">
        <f>H86+J86</f>
        <v>0</v>
      </c>
      <c r="G86" s="156">
        <f>ROUND(E86*F86,2)</f>
        <v>0</v>
      </c>
      <c r="H86" s="156"/>
      <c r="I86" s="156">
        <f>ROUND(E86*H86,2)</f>
        <v>0</v>
      </c>
      <c r="J86" s="156"/>
      <c r="K86" s="156">
        <f>ROUND(E86*J86,2)</f>
        <v>0</v>
      </c>
      <c r="L86" s="156">
        <v>21</v>
      </c>
      <c r="M86" s="156">
        <f>G86*(1+L86/100)</f>
        <v>0</v>
      </c>
      <c r="N86" s="147">
        <v>0</v>
      </c>
      <c r="O86" s="147">
        <f>ROUND(E86*N86,5)</f>
        <v>0</v>
      </c>
      <c r="P86" s="147">
        <v>0</v>
      </c>
      <c r="Q86" s="147">
        <f>ROUND(E86*P86,5)</f>
        <v>0</v>
      </c>
      <c r="R86" s="147"/>
      <c r="S86" s="147"/>
      <c r="T86" s="148">
        <v>0</v>
      </c>
      <c r="U86" s="147">
        <f>ROUND(E86*T86,2)</f>
        <v>0</v>
      </c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166</v>
      </c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ht="22.5" customHeight="1" outlineLevel="1" x14ac:dyDescent="0.2">
      <c r="A87" s="140"/>
      <c r="B87" s="140"/>
      <c r="C87" s="236" t="s">
        <v>209</v>
      </c>
      <c r="D87" s="258"/>
      <c r="E87" s="258"/>
      <c r="F87" s="157"/>
      <c r="G87" s="158"/>
      <c r="H87" s="156"/>
      <c r="I87" s="156"/>
      <c r="J87" s="156"/>
      <c r="K87" s="156"/>
      <c r="L87" s="156"/>
      <c r="M87" s="156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157</v>
      </c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42" t="str">
        <f>C87</f>
        <v>Ocelová konstrukce, ocelové sedačky, bet. výplň zadní a boční části střídaček, dřevěné zastřešení, oplechování.</v>
      </c>
      <c r="BB87" s="139"/>
      <c r="BC87" s="139"/>
      <c r="BD87" s="139"/>
      <c r="BE87" s="139"/>
      <c r="BF87" s="139"/>
      <c r="BG87" s="139"/>
      <c r="BH87" s="139"/>
    </row>
    <row r="88" spans="1:60" ht="24.95" customHeight="1" outlineLevel="1" x14ac:dyDescent="0.2">
      <c r="A88" s="140"/>
      <c r="B88" s="140"/>
      <c r="C88" s="236" t="s">
        <v>167</v>
      </c>
      <c r="D88" s="258"/>
      <c r="E88" s="258"/>
      <c r="F88" s="157"/>
      <c r="G88" s="158"/>
      <c r="H88" s="156"/>
      <c r="I88" s="156"/>
      <c r="J88" s="156"/>
      <c r="K88" s="156"/>
      <c r="L88" s="156"/>
      <c r="M88" s="156"/>
      <c r="N88" s="147"/>
      <c r="O88" s="147"/>
      <c r="P88" s="147"/>
      <c r="Q88" s="147"/>
      <c r="R88" s="147"/>
      <c r="S88" s="147"/>
      <c r="T88" s="148"/>
      <c r="U88" s="147"/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157</v>
      </c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42" t="str">
        <f>C88</f>
        <v>Kovové výrobky odvoz do sběrných surovin do 10-ti km - výtěžek poskytnut investorovi.</v>
      </c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>
        <v>33</v>
      </c>
      <c r="B89" s="140" t="s">
        <v>210</v>
      </c>
      <c r="C89" s="177" t="s">
        <v>211</v>
      </c>
      <c r="D89" s="147" t="s">
        <v>212</v>
      </c>
      <c r="E89" s="152">
        <v>5315</v>
      </c>
      <c r="F89" s="155">
        <f>H89+J89</f>
        <v>0</v>
      </c>
      <c r="G89" s="156">
        <f>ROUND(E89*F89,2)</f>
        <v>0</v>
      </c>
      <c r="H89" s="156"/>
      <c r="I89" s="156">
        <f>ROUND(E89*H89,2)</f>
        <v>0</v>
      </c>
      <c r="J89" s="156"/>
      <c r="K89" s="156">
        <f>ROUND(E89*J89,2)</f>
        <v>0</v>
      </c>
      <c r="L89" s="156">
        <v>21</v>
      </c>
      <c r="M89" s="156">
        <f>G89*(1+L89/100)</f>
        <v>0</v>
      </c>
      <c r="N89" s="147">
        <v>0</v>
      </c>
      <c r="O89" s="147">
        <f>ROUND(E89*N89,5)</f>
        <v>0</v>
      </c>
      <c r="P89" s="147">
        <v>1.4999999999999999E-2</v>
      </c>
      <c r="Q89" s="147">
        <f>ROUND(E89*P89,5)</f>
        <v>79.724999999999994</v>
      </c>
      <c r="R89" s="147"/>
      <c r="S89" s="147"/>
      <c r="T89" s="148">
        <v>0</v>
      </c>
      <c r="U89" s="147">
        <f>ROUND(E89*T89,2)</f>
        <v>0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166</v>
      </c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/>
      <c r="B90" s="140"/>
      <c r="C90" s="178" t="s">
        <v>213</v>
      </c>
      <c r="D90" s="149"/>
      <c r="E90" s="153">
        <v>5315</v>
      </c>
      <c r="F90" s="156"/>
      <c r="G90" s="156"/>
      <c r="H90" s="156"/>
      <c r="I90" s="156"/>
      <c r="J90" s="156"/>
      <c r="K90" s="156"/>
      <c r="L90" s="156"/>
      <c r="M90" s="156"/>
      <c r="N90" s="147"/>
      <c r="O90" s="147"/>
      <c r="P90" s="147"/>
      <c r="Q90" s="147"/>
      <c r="R90" s="147"/>
      <c r="S90" s="147"/>
      <c r="T90" s="148"/>
      <c r="U90" s="147"/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113</v>
      </c>
      <c r="AF90" s="139">
        <v>0</v>
      </c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>
        <v>34</v>
      </c>
      <c r="B91" s="140" t="s">
        <v>214</v>
      </c>
      <c r="C91" s="177" t="s">
        <v>215</v>
      </c>
      <c r="D91" s="147" t="s">
        <v>161</v>
      </c>
      <c r="E91" s="152">
        <v>5315</v>
      </c>
      <c r="F91" s="155">
        <f>H91+J91</f>
        <v>0</v>
      </c>
      <c r="G91" s="156">
        <f>ROUND(E91*F91,2)</f>
        <v>0</v>
      </c>
      <c r="H91" s="156"/>
      <c r="I91" s="156">
        <f>ROUND(E91*H91,2)</f>
        <v>0</v>
      </c>
      <c r="J91" s="156"/>
      <c r="K91" s="156">
        <f>ROUND(E91*J91,2)</f>
        <v>0</v>
      </c>
      <c r="L91" s="156">
        <v>21</v>
      </c>
      <c r="M91" s="156">
        <f>G91*(1+L91/100)</f>
        <v>0</v>
      </c>
      <c r="N91" s="147">
        <v>0</v>
      </c>
      <c r="O91" s="147">
        <f>ROUND(E91*N91,5)</f>
        <v>0</v>
      </c>
      <c r="P91" s="147">
        <v>0.154</v>
      </c>
      <c r="Q91" s="147">
        <f>ROUND(E91*P91,5)</f>
        <v>818.51</v>
      </c>
      <c r="R91" s="147"/>
      <c r="S91" s="147"/>
      <c r="T91" s="148">
        <v>0.05</v>
      </c>
      <c r="U91" s="147">
        <f>ROUND(E91*T91,2)</f>
        <v>265.75</v>
      </c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111</v>
      </c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0"/>
      <c r="B92" s="140"/>
      <c r="C92" s="178" t="s">
        <v>216</v>
      </c>
      <c r="D92" s="149"/>
      <c r="E92" s="153">
        <v>5315</v>
      </c>
      <c r="F92" s="156"/>
      <c r="G92" s="156"/>
      <c r="H92" s="156"/>
      <c r="I92" s="156"/>
      <c r="J92" s="156"/>
      <c r="K92" s="156"/>
      <c r="L92" s="156"/>
      <c r="M92" s="156"/>
      <c r="N92" s="147"/>
      <c r="O92" s="147"/>
      <c r="P92" s="147"/>
      <c r="Q92" s="147"/>
      <c r="R92" s="147"/>
      <c r="S92" s="147"/>
      <c r="T92" s="148"/>
      <c r="U92" s="147"/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113</v>
      </c>
      <c r="AF92" s="139">
        <v>0</v>
      </c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>
        <v>35</v>
      </c>
      <c r="B93" s="140" t="s">
        <v>217</v>
      </c>
      <c r="C93" s="177" t="s">
        <v>218</v>
      </c>
      <c r="D93" s="147" t="s">
        <v>161</v>
      </c>
      <c r="E93" s="152">
        <v>20</v>
      </c>
      <c r="F93" s="155">
        <f>H93+J93</f>
        <v>0</v>
      </c>
      <c r="G93" s="156">
        <f>ROUND(E93*F93,2)</f>
        <v>0</v>
      </c>
      <c r="H93" s="156"/>
      <c r="I93" s="156">
        <f>ROUND(E93*H93,2)</f>
        <v>0</v>
      </c>
      <c r="J93" s="156"/>
      <c r="K93" s="156">
        <f>ROUND(E93*J93,2)</f>
        <v>0</v>
      </c>
      <c r="L93" s="156">
        <v>21</v>
      </c>
      <c r="M93" s="156">
        <f>G93*(1+L93/100)</f>
        <v>0</v>
      </c>
      <c r="N93" s="147">
        <v>0</v>
      </c>
      <c r="O93" s="147">
        <f>ROUND(E93*N93,5)</f>
        <v>0</v>
      </c>
      <c r="P93" s="147">
        <v>0.44</v>
      </c>
      <c r="Q93" s="147">
        <f>ROUND(E93*P93,5)</f>
        <v>8.8000000000000007</v>
      </c>
      <c r="R93" s="147"/>
      <c r="S93" s="147"/>
      <c r="T93" s="148">
        <v>0.875</v>
      </c>
      <c r="U93" s="147">
        <f>ROUND(E93*T93,2)</f>
        <v>17.5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111</v>
      </c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8" t="s">
        <v>219</v>
      </c>
      <c r="D94" s="149"/>
      <c r="E94" s="153">
        <v>20</v>
      </c>
      <c r="F94" s="156"/>
      <c r="G94" s="156"/>
      <c r="H94" s="156"/>
      <c r="I94" s="156"/>
      <c r="J94" s="156"/>
      <c r="K94" s="156"/>
      <c r="L94" s="156"/>
      <c r="M94" s="156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113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0">
        <v>36</v>
      </c>
      <c r="B95" s="140" t="s">
        <v>220</v>
      </c>
      <c r="C95" s="177" t="s">
        <v>221</v>
      </c>
      <c r="D95" s="147" t="s">
        <v>161</v>
      </c>
      <c r="E95" s="152">
        <v>44</v>
      </c>
      <c r="F95" s="155">
        <f>H95+J95</f>
        <v>0</v>
      </c>
      <c r="G95" s="156">
        <f>ROUND(E95*F95,2)</f>
        <v>0</v>
      </c>
      <c r="H95" s="156"/>
      <c r="I95" s="156">
        <f>ROUND(E95*H95,2)</f>
        <v>0</v>
      </c>
      <c r="J95" s="156"/>
      <c r="K95" s="156">
        <f>ROUND(E95*J95,2)</f>
        <v>0</v>
      </c>
      <c r="L95" s="156">
        <v>21</v>
      </c>
      <c r="M95" s="156">
        <f>G95*(1+L95/100)</f>
        <v>0</v>
      </c>
      <c r="N95" s="147">
        <v>0</v>
      </c>
      <c r="O95" s="147">
        <f>ROUND(E95*N95,5)</f>
        <v>0</v>
      </c>
      <c r="P95" s="147">
        <v>0.11</v>
      </c>
      <c r="Q95" s="147">
        <f>ROUND(E95*P95,5)</f>
        <v>4.84</v>
      </c>
      <c r="R95" s="147"/>
      <c r="S95" s="147"/>
      <c r="T95" s="148">
        <v>0.09</v>
      </c>
      <c r="U95" s="147">
        <f>ROUND(E95*T95,2)</f>
        <v>3.96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111</v>
      </c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8" t="s">
        <v>222</v>
      </c>
      <c r="D96" s="149"/>
      <c r="E96" s="153">
        <v>44</v>
      </c>
      <c r="F96" s="156"/>
      <c r="G96" s="156"/>
      <c r="H96" s="156"/>
      <c r="I96" s="156"/>
      <c r="J96" s="156"/>
      <c r="K96" s="156"/>
      <c r="L96" s="156"/>
      <c r="M96" s="156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113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>
        <v>37</v>
      </c>
      <c r="B97" s="140" t="s">
        <v>223</v>
      </c>
      <c r="C97" s="177" t="s">
        <v>224</v>
      </c>
      <c r="D97" s="147" t="s">
        <v>161</v>
      </c>
      <c r="E97" s="152">
        <v>787</v>
      </c>
      <c r="F97" s="155">
        <f>H97+J97</f>
        <v>0</v>
      </c>
      <c r="G97" s="156">
        <f>ROUND(E97*F97,2)</f>
        <v>0</v>
      </c>
      <c r="H97" s="156"/>
      <c r="I97" s="156">
        <f>ROUND(E97*H97,2)</f>
        <v>0</v>
      </c>
      <c r="J97" s="156"/>
      <c r="K97" s="156">
        <f>ROUND(E97*J97,2)</f>
        <v>0</v>
      </c>
      <c r="L97" s="156">
        <v>21</v>
      </c>
      <c r="M97" s="156">
        <f>G97*(1+L97/100)</f>
        <v>0</v>
      </c>
      <c r="N97" s="147">
        <v>0</v>
      </c>
      <c r="O97" s="147">
        <f>ROUND(E97*N97,5)</f>
        <v>0</v>
      </c>
      <c r="P97" s="147">
        <v>0.13800000000000001</v>
      </c>
      <c r="Q97" s="147">
        <f>ROUND(E97*P97,5)</f>
        <v>108.60599999999999</v>
      </c>
      <c r="R97" s="147"/>
      <c r="S97" s="147"/>
      <c r="T97" s="148">
        <v>0.16</v>
      </c>
      <c r="U97" s="147">
        <f>ROUND(E97*T97,2)</f>
        <v>125.92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111</v>
      </c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/>
      <c r="B98" s="140"/>
      <c r="C98" s="178" t="s">
        <v>225</v>
      </c>
      <c r="D98" s="149"/>
      <c r="E98" s="153">
        <v>787</v>
      </c>
      <c r="F98" s="156"/>
      <c r="G98" s="156"/>
      <c r="H98" s="156"/>
      <c r="I98" s="156"/>
      <c r="J98" s="156"/>
      <c r="K98" s="156"/>
      <c r="L98" s="156"/>
      <c r="M98" s="156"/>
      <c r="N98" s="147"/>
      <c r="O98" s="147"/>
      <c r="P98" s="147"/>
      <c r="Q98" s="147"/>
      <c r="R98" s="147"/>
      <c r="S98" s="147"/>
      <c r="T98" s="148"/>
      <c r="U98" s="147"/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113</v>
      </c>
      <c r="AF98" s="139">
        <v>0</v>
      </c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>
        <v>38</v>
      </c>
      <c r="B99" s="140" t="s">
        <v>226</v>
      </c>
      <c r="C99" s="177" t="s">
        <v>227</v>
      </c>
      <c r="D99" s="147" t="s">
        <v>228</v>
      </c>
      <c r="E99" s="152">
        <v>1305</v>
      </c>
      <c r="F99" s="155">
        <f>H99+J99</f>
        <v>0</v>
      </c>
      <c r="G99" s="156">
        <f>ROUND(E99*F99,2)</f>
        <v>0</v>
      </c>
      <c r="H99" s="156"/>
      <c r="I99" s="156">
        <f>ROUND(E99*H99,2)</f>
        <v>0</v>
      </c>
      <c r="J99" s="156"/>
      <c r="K99" s="156">
        <f>ROUND(E99*J99,2)</f>
        <v>0</v>
      </c>
      <c r="L99" s="156">
        <v>21</v>
      </c>
      <c r="M99" s="156">
        <f>G99*(1+L99/100)</f>
        <v>0</v>
      </c>
      <c r="N99" s="147">
        <v>0</v>
      </c>
      <c r="O99" s="147">
        <f>ROUND(E99*N99,5)</f>
        <v>0</v>
      </c>
      <c r="P99" s="147">
        <v>0.125</v>
      </c>
      <c r="Q99" s="147">
        <f>ROUND(E99*P99,5)</f>
        <v>163.125</v>
      </c>
      <c r="R99" s="147"/>
      <c r="S99" s="147"/>
      <c r="T99" s="148">
        <v>0.08</v>
      </c>
      <c r="U99" s="147">
        <f>ROUND(E99*T99,2)</f>
        <v>104.4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111</v>
      </c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0"/>
      <c r="B100" s="140"/>
      <c r="C100" s="236" t="s">
        <v>229</v>
      </c>
      <c r="D100" s="258"/>
      <c r="E100" s="258"/>
      <c r="F100" s="157"/>
      <c r="G100" s="158"/>
      <c r="H100" s="156"/>
      <c r="I100" s="156"/>
      <c r="J100" s="156"/>
      <c r="K100" s="156"/>
      <c r="L100" s="156"/>
      <c r="M100" s="156"/>
      <c r="N100" s="147"/>
      <c r="O100" s="147"/>
      <c r="P100" s="147"/>
      <c r="Q100" s="147"/>
      <c r="R100" s="147"/>
      <c r="S100" s="147"/>
      <c r="T100" s="148"/>
      <c r="U100" s="147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157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42" t="str">
        <f>C100</f>
        <v>Včetně betonového lože s opěrou.</v>
      </c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/>
      <c r="B101" s="140"/>
      <c r="C101" s="178" t="s">
        <v>230</v>
      </c>
      <c r="D101" s="149"/>
      <c r="E101" s="153">
        <v>149</v>
      </c>
      <c r="F101" s="156"/>
      <c r="G101" s="156"/>
      <c r="H101" s="156"/>
      <c r="I101" s="156"/>
      <c r="J101" s="156"/>
      <c r="K101" s="156"/>
      <c r="L101" s="156"/>
      <c r="M101" s="156"/>
      <c r="N101" s="147"/>
      <c r="O101" s="147"/>
      <c r="P101" s="147"/>
      <c r="Q101" s="147"/>
      <c r="R101" s="147"/>
      <c r="S101" s="147"/>
      <c r="T101" s="148"/>
      <c r="U101" s="147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113</v>
      </c>
      <c r="AF101" s="139">
        <v>0</v>
      </c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8" t="s">
        <v>231</v>
      </c>
      <c r="D102" s="149"/>
      <c r="E102" s="153">
        <v>457</v>
      </c>
      <c r="F102" s="156"/>
      <c r="G102" s="156"/>
      <c r="H102" s="156"/>
      <c r="I102" s="156"/>
      <c r="J102" s="156"/>
      <c r="K102" s="156"/>
      <c r="L102" s="156"/>
      <c r="M102" s="156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113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8" t="s">
        <v>232</v>
      </c>
      <c r="D103" s="149"/>
      <c r="E103" s="153">
        <v>699</v>
      </c>
      <c r="F103" s="156"/>
      <c r="G103" s="156"/>
      <c r="H103" s="156"/>
      <c r="I103" s="156"/>
      <c r="J103" s="156"/>
      <c r="K103" s="156"/>
      <c r="L103" s="156"/>
      <c r="M103" s="156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113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>
        <v>39</v>
      </c>
      <c r="B104" s="140" t="s">
        <v>233</v>
      </c>
      <c r="C104" s="177" t="s">
        <v>234</v>
      </c>
      <c r="D104" s="147" t="s">
        <v>110</v>
      </c>
      <c r="E104" s="152">
        <v>23.42</v>
      </c>
      <c r="F104" s="155">
        <f>H104+J104</f>
        <v>0</v>
      </c>
      <c r="G104" s="156">
        <f>ROUND(E104*F104,2)</f>
        <v>0</v>
      </c>
      <c r="H104" s="156"/>
      <c r="I104" s="156">
        <f>ROUND(E104*H104,2)</f>
        <v>0</v>
      </c>
      <c r="J104" s="156"/>
      <c r="K104" s="156">
        <f>ROUND(E104*J104,2)</f>
        <v>0</v>
      </c>
      <c r="L104" s="156">
        <v>21</v>
      </c>
      <c r="M104" s="156">
        <f>G104*(1+L104/100)</f>
        <v>0</v>
      </c>
      <c r="N104" s="147">
        <v>0</v>
      </c>
      <c r="O104" s="147">
        <f>ROUND(E104*N104,5)</f>
        <v>0</v>
      </c>
      <c r="P104" s="147">
        <v>2.2000000000000002</v>
      </c>
      <c r="Q104" s="147">
        <f>ROUND(E104*P104,5)</f>
        <v>51.524000000000001</v>
      </c>
      <c r="R104" s="147"/>
      <c r="S104" s="147"/>
      <c r="T104" s="148">
        <v>6.44</v>
      </c>
      <c r="U104" s="147">
        <f>ROUND(E104*T104,2)</f>
        <v>150.82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111</v>
      </c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/>
      <c r="B105" s="140"/>
      <c r="C105" s="178" t="s">
        <v>235</v>
      </c>
      <c r="D105" s="149"/>
      <c r="E105" s="153">
        <v>0.27</v>
      </c>
      <c r="F105" s="156"/>
      <c r="G105" s="156"/>
      <c r="H105" s="156"/>
      <c r="I105" s="156"/>
      <c r="J105" s="156"/>
      <c r="K105" s="156"/>
      <c r="L105" s="156"/>
      <c r="M105" s="156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113</v>
      </c>
      <c r="AF105" s="139">
        <v>0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/>
      <c r="B106" s="140"/>
      <c r="C106" s="178" t="s">
        <v>236</v>
      </c>
      <c r="D106" s="149"/>
      <c r="E106" s="153">
        <v>0.09</v>
      </c>
      <c r="F106" s="156"/>
      <c r="G106" s="156"/>
      <c r="H106" s="156"/>
      <c r="I106" s="156"/>
      <c r="J106" s="156"/>
      <c r="K106" s="156"/>
      <c r="L106" s="156"/>
      <c r="M106" s="156"/>
      <c r="N106" s="147"/>
      <c r="O106" s="147"/>
      <c r="P106" s="147"/>
      <c r="Q106" s="147"/>
      <c r="R106" s="147"/>
      <c r="S106" s="147"/>
      <c r="T106" s="148"/>
      <c r="U106" s="147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113</v>
      </c>
      <c r="AF106" s="139">
        <v>0</v>
      </c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/>
      <c r="B107" s="140"/>
      <c r="C107" s="178" t="s">
        <v>237</v>
      </c>
      <c r="D107" s="149"/>
      <c r="E107" s="153">
        <v>1</v>
      </c>
      <c r="F107" s="156"/>
      <c r="G107" s="156"/>
      <c r="H107" s="156"/>
      <c r="I107" s="156"/>
      <c r="J107" s="156"/>
      <c r="K107" s="156"/>
      <c r="L107" s="156"/>
      <c r="M107" s="156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113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40"/>
      <c r="B108" s="140"/>
      <c r="C108" s="178" t="s">
        <v>238</v>
      </c>
      <c r="D108" s="149"/>
      <c r="E108" s="153">
        <v>2.25</v>
      </c>
      <c r="F108" s="156"/>
      <c r="G108" s="156"/>
      <c r="H108" s="156"/>
      <c r="I108" s="156"/>
      <c r="J108" s="156"/>
      <c r="K108" s="156"/>
      <c r="L108" s="156"/>
      <c r="M108" s="156"/>
      <c r="N108" s="147"/>
      <c r="O108" s="147"/>
      <c r="P108" s="147"/>
      <c r="Q108" s="147"/>
      <c r="R108" s="147"/>
      <c r="S108" s="147"/>
      <c r="T108" s="148"/>
      <c r="U108" s="147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113</v>
      </c>
      <c r="AF108" s="139">
        <v>0</v>
      </c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2">
      <c r="A109" s="140"/>
      <c r="B109" s="140"/>
      <c r="C109" s="178" t="s">
        <v>239</v>
      </c>
      <c r="D109" s="149"/>
      <c r="E109" s="153">
        <v>1.5</v>
      </c>
      <c r="F109" s="156"/>
      <c r="G109" s="156"/>
      <c r="H109" s="156"/>
      <c r="I109" s="156"/>
      <c r="J109" s="156"/>
      <c r="K109" s="156"/>
      <c r="L109" s="156"/>
      <c r="M109" s="156"/>
      <c r="N109" s="147"/>
      <c r="O109" s="147"/>
      <c r="P109" s="147"/>
      <c r="Q109" s="147"/>
      <c r="R109" s="147"/>
      <c r="S109" s="147"/>
      <c r="T109" s="148"/>
      <c r="U109" s="147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113</v>
      </c>
      <c r="AF109" s="139">
        <v>0</v>
      </c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40"/>
      <c r="B110" s="140"/>
      <c r="C110" s="178" t="s">
        <v>240</v>
      </c>
      <c r="D110" s="149"/>
      <c r="E110" s="153">
        <v>2</v>
      </c>
      <c r="F110" s="156"/>
      <c r="G110" s="156"/>
      <c r="H110" s="156"/>
      <c r="I110" s="156"/>
      <c r="J110" s="156"/>
      <c r="K110" s="156"/>
      <c r="L110" s="156"/>
      <c r="M110" s="156"/>
      <c r="N110" s="147"/>
      <c r="O110" s="147"/>
      <c r="P110" s="147"/>
      <c r="Q110" s="147"/>
      <c r="R110" s="147"/>
      <c r="S110" s="147"/>
      <c r="T110" s="148"/>
      <c r="U110" s="147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113</v>
      </c>
      <c r="AF110" s="139">
        <v>0</v>
      </c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40"/>
      <c r="B111" s="140"/>
      <c r="C111" s="178" t="s">
        <v>241</v>
      </c>
      <c r="D111" s="149"/>
      <c r="E111" s="153">
        <v>0.5</v>
      </c>
      <c r="F111" s="156"/>
      <c r="G111" s="156"/>
      <c r="H111" s="156"/>
      <c r="I111" s="156"/>
      <c r="J111" s="156"/>
      <c r="K111" s="156"/>
      <c r="L111" s="156"/>
      <c r="M111" s="156"/>
      <c r="N111" s="147"/>
      <c r="O111" s="147"/>
      <c r="P111" s="147"/>
      <c r="Q111" s="147"/>
      <c r="R111" s="147"/>
      <c r="S111" s="147"/>
      <c r="T111" s="148"/>
      <c r="U111" s="147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113</v>
      </c>
      <c r="AF111" s="139">
        <v>0</v>
      </c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/>
      <c r="B112" s="140"/>
      <c r="C112" s="178" t="s">
        <v>242</v>
      </c>
      <c r="D112" s="149"/>
      <c r="E112" s="153">
        <v>1</v>
      </c>
      <c r="F112" s="156"/>
      <c r="G112" s="156"/>
      <c r="H112" s="156"/>
      <c r="I112" s="156"/>
      <c r="J112" s="156"/>
      <c r="K112" s="156"/>
      <c r="L112" s="156"/>
      <c r="M112" s="156"/>
      <c r="N112" s="147"/>
      <c r="O112" s="147"/>
      <c r="P112" s="147"/>
      <c r="Q112" s="147"/>
      <c r="R112" s="147"/>
      <c r="S112" s="147"/>
      <c r="T112" s="148"/>
      <c r="U112" s="147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113</v>
      </c>
      <c r="AF112" s="139">
        <v>0</v>
      </c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/>
      <c r="B113" s="140"/>
      <c r="C113" s="178" t="s">
        <v>243</v>
      </c>
      <c r="D113" s="149"/>
      <c r="E113" s="153">
        <v>0.27</v>
      </c>
      <c r="F113" s="156"/>
      <c r="G113" s="156"/>
      <c r="H113" s="156"/>
      <c r="I113" s="156"/>
      <c r="J113" s="156"/>
      <c r="K113" s="156"/>
      <c r="L113" s="156"/>
      <c r="M113" s="156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113</v>
      </c>
      <c r="AF113" s="139">
        <v>0</v>
      </c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/>
      <c r="B114" s="140"/>
      <c r="C114" s="178" t="s">
        <v>244</v>
      </c>
      <c r="D114" s="149"/>
      <c r="E114" s="153">
        <v>0.25</v>
      </c>
      <c r="F114" s="156"/>
      <c r="G114" s="156"/>
      <c r="H114" s="156"/>
      <c r="I114" s="156"/>
      <c r="J114" s="156"/>
      <c r="K114" s="156"/>
      <c r="L114" s="156"/>
      <c r="M114" s="156"/>
      <c r="N114" s="147"/>
      <c r="O114" s="147"/>
      <c r="P114" s="147"/>
      <c r="Q114" s="147"/>
      <c r="R114" s="147"/>
      <c r="S114" s="147"/>
      <c r="T114" s="148"/>
      <c r="U114" s="147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113</v>
      </c>
      <c r="AF114" s="139">
        <v>0</v>
      </c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/>
      <c r="B115" s="140"/>
      <c r="C115" s="178" t="s">
        <v>245</v>
      </c>
      <c r="D115" s="149"/>
      <c r="E115" s="153">
        <v>1</v>
      </c>
      <c r="F115" s="156"/>
      <c r="G115" s="156"/>
      <c r="H115" s="156"/>
      <c r="I115" s="156"/>
      <c r="J115" s="156"/>
      <c r="K115" s="156"/>
      <c r="L115" s="156"/>
      <c r="M115" s="156"/>
      <c r="N115" s="147"/>
      <c r="O115" s="147"/>
      <c r="P115" s="147"/>
      <c r="Q115" s="147"/>
      <c r="R115" s="147"/>
      <c r="S115" s="147"/>
      <c r="T115" s="148"/>
      <c r="U115" s="147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113</v>
      </c>
      <c r="AF115" s="139">
        <v>0</v>
      </c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/>
      <c r="B116" s="140"/>
      <c r="C116" s="178" t="s">
        <v>246</v>
      </c>
      <c r="D116" s="149"/>
      <c r="E116" s="153">
        <v>0.54</v>
      </c>
      <c r="F116" s="156"/>
      <c r="G116" s="156"/>
      <c r="H116" s="156"/>
      <c r="I116" s="156"/>
      <c r="J116" s="156"/>
      <c r="K116" s="156"/>
      <c r="L116" s="156"/>
      <c r="M116" s="156"/>
      <c r="N116" s="147"/>
      <c r="O116" s="147"/>
      <c r="P116" s="147"/>
      <c r="Q116" s="147"/>
      <c r="R116" s="147"/>
      <c r="S116" s="147"/>
      <c r="T116" s="148"/>
      <c r="U116" s="147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113</v>
      </c>
      <c r="AF116" s="139">
        <v>0</v>
      </c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40"/>
      <c r="B117" s="140"/>
      <c r="C117" s="178" t="s">
        <v>247</v>
      </c>
      <c r="D117" s="149"/>
      <c r="E117" s="153">
        <v>1.75</v>
      </c>
      <c r="F117" s="156"/>
      <c r="G117" s="156"/>
      <c r="H117" s="156"/>
      <c r="I117" s="156"/>
      <c r="J117" s="156"/>
      <c r="K117" s="156"/>
      <c r="L117" s="156"/>
      <c r="M117" s="156"/>
      <c r="N117" s="147"/>
      <c r="O117" s="147"/>
      <c r="P117" s="147"/>
      <c r="Q117" s="147"/>
      <c r="R117" s="147"/>
      <c r="S117" s="147"/>
      <c r="T117" s="148"/>
      <c r="U117" s="147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113</v>
      </c>
      <c r="AF117" s="139">
        <v>0</v>
      </c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2">
      <c r="A118" s="140"/>
      <c r="B118" s="140"/>
      <c r="C118" s="178" t="s">
        <v>248</v>
      </c>
      <c r="D118" s="149"/>
      <c r="E118" s="153">
        <v>11</v>
      </c>
      <c r="F118" s="156"/>
      <c r="G118" s="156"/>
      <c r="H118" s="156"/>
      <c r="I118" s="156"/>
      <c r="J118" s="156"/>
      <c r="K118" s="156"/>
      <c r="L118" s="156"/>
      <c r="M118" s="156"/>
      <c r="N118" s="147"/>
      <c r="O118" s="147"/>
      <c r="P118" s="147"/>
      <c r="Q118" s="147"/>
      <c r="R118" s="147"/>
      <c r="S118" s="147"/>
      <c r="T118" s="148"/>
      <c r="U118" s="147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113</v>
      </c>
      <c r="AF118" s="139">
        <v>0</v>
      </c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40">
        <v>40</v>
      </c>
      <c r="B119" s="140" t="s">
        <v>249</v>
      </c>
      <c r="C119" s="177" t="s">
        <v>250</v>
      </c>
      <c r="D119" s="147" t="s">
        <v>110</v>
      </c>
      <c r="E119" s="152">
        <v>10</v>
      </c>
      <c r="F119" s="155">
        <f>H119+J119</f>
        <v>0</v>
      </c>
      <c r="G119" s="156">
        <f>ROUND(E119*F119,2)</f>
        <v>0</v>
      </c>
      <c r="H119" s="156"/>
      <c r="I119" s="156">
        <f>ROUND(E119*H119,2)</f>
        <v>0</v>
      </c>
      <c r="J119" s="156"/>
      <c r="K119" s="156">
        <f>ROUND(E119*J119,2)</f>
        <v>0</v>
      </c>
      <c r="L119" s="156">
        <v>21</v>
      </c>
      <c r="M119" s="156">
        <f>G119*(1+L119/100)</f>
        <v>0</v>
      </c>
      <c r="N119" s="147">
        <v>0</v>
      </c>
      <c r="O119" s="147">
        <f>ROUND(E119*N119,5)</f>
        <v>0</v>
      </c>
      <c r="P119" s="147">
        <v>2.4</v>
      </c>
      <c r="Q119" s="147">
        <f>ROUND(E119*P119,5)</f>
        <v>24</v>
      </c>
      <c r="R119" s="147"/>
      <c r="S119" s="147"/>
      <c r="T119" s="148">
        <v>13.301</v>
      </c>
      <c r="U119" s="147">
        <f>ROUND(E119*T119,2)</f>
        <v>133.01</v>
      </c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111</v>
      </c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/>
      <c r="B120" s="140"/>
      <c r="C120" s="178" t="s">
        <v>251</v>
      </c>
      <c r="D120" s="149"/>
      <c r="E120" s="153">
        <v>10</v>
      </c>
      <c r="F120" s="156"/>
      <c r="G120" s="156"/>
      <c r="H120" s="156"/>
      <c r="I120" s="156"/>
      <c r="J120" s="156"/>
      <c r="K120" s="156"/>
      <c r="L120" s="156"/>
      <c r="M120" s="156"/>
      <c r="N120" s="147"/>
      <c r="O120" s="147"/>
      <c r="P120" s="147"/>
      <c r="Q120" s="147"/>
      <c r="R120" s="147"/>
      <c r="S120" s="147"/>
      <c r="T120" s="148"/>
      <c r="U120" s="147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113</v>
      </c>
      <c r="AF120" s="139">
        <v>0</v>
      </c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>
        <v>41</v>
      </c>
      <c r="B121" s="140" t="s">
        <v>252</v>
      </c>
      <c r="C121" s="177" t="s">
        <v>253</v>
      </c>
      <c r="D121" s="147" t="s">
        <v>254</v>
      </c>
      <c r="E121" s="152">
        <v>1293.21</v>
      </c>
      <c r="F121" s="155">
        <f>H121+J121</f>
        <v>0</v>
      </c>
      <c r="G121" s="156">
        <f>ROUND(E121*F121,2)</f>
        <v>0</v>
      </c>
      <c r="H121" s="156"/>
      <c r="I121" s="156">
        <f>ROUND(E121*H121,2)</f>
        <v>0</v>
      </c>
      <c r="J121" s="156"/>
      <c r="K121" s="156">
        <f>ROUND(E121*J121,2)</f>
        <v>0</v>
      </c>
      <c r="L121" s="156">
        <v>21</v>
      </c>
      <c r="M121" s="156">
        <f>G121*(1+L121/100)</f>
        <v>0</v>
      </c>
      <c r="N121" s="147">
        <v>0</v>
      </c>
      <c r="O121" s="147">
        <f>ROUND(E121*N121,5)</f>
        <v>0</v>
      </c>
      <c r="P121" s="147">
        <v>0</v>
      </c>
      <c r="Q121" s="147">
        <f>ROUND(E121*P121,5)</f>
        <v>0</v>
      </c>
      <c r="R121" s="147"/>
      <c r="S121" s="147"/>
      <c r="T121" s="148">
        <v>0.49</v>
      </c>
      <c r="U121" s="147">
        <f>ROUND(E121*T121,2)</f>
        <v>633.66999999999996</v>
      </c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111</v>
      </c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/>
      <c r="B122" s="140"/>
      <c r="C122" s="178" t="s">
        <v>255</v>
      </c>
      <c r="D122" s="149"/>
      <c r="E122" s="153">
        <v>1293.21</v>
      </c>
      <c r="F122" s="156"/>
      <c r="G122" s="156"/>
      <c r="H122" s="156"/>
      <c r="I122" s="156"/>
      <c r="J122" s="156"/>
      <c r="K122" s="156"/>
      <c r="L122" s="156"/>
      <c r="M122" s="156"/>
      <c r="N122" s="147"/>
      <c r="O122" s="147"/>
      <c r="P122" s="147"/>
      <c r="Q122" s="147"/>
      <c r="R122" s="147"/>
      <c r="S122" s="147"/>
      <c r="T122" s="148"/>
      <c r="U122" s="147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113</v>
      </c>
      <c r="AF122" s="139">
        <v>0</v>
      </c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>
        <v>42</v>
      </c>
      <c r="B123" s="140" t="s">
        <v>256</v>
      </c>
      <c r="C123" s="177" t="s">
        <v>257</v>
      </c>
      <c r="D123" s="147" t="s">
        <v>254</v>
      </c>
      <c r="E123" s="152">
        <v>11638.89</v>
      </c>
      <c r="F123" s="155">
        <f>H123+J123</f>
        <v>0</v>
      </c>
      <c r="G123" s="156">
        <f>ROUND(E123*F123,2)</f>
        <v>0</v>
      </c>
      <c r="H123" s="156"/>
      <c r="I123" s="156">
        <f>ROUND(E123*H123,2)</f>
        <v>0</v>
      </c>
      <c r="J123" s="156"/>
      <c r="K123" s="156">
        <f>ROUND(E123*J123,2)</f>
        <v>0</v>
      </c>
      <c r="L123" s="156">
        <v>21</v>
      </c>
      <c r="M123" s="156">
        <f>G123*(1+L123/100)</f>
        <v>0</v>
      </c>
      <c r="N123" s="147">
        <v>0</v>
      </c>
      <c r="O123" s="147">
        <f>ROUND(E123*N123,5)</f>
        <v>0</v>
      </c>
      <c r="P123" s="147">
        <v>0</v>
      </c>
      <c r="Q123" s="147">
        <f>ROUND(E123*P123,5)</f>
        <v>0</v>
      </c>
      <c r="R123" s="147"/>
      <c r="S123" s="147"/>
      <c r="T123" s="148">
        <v>0</v>
      </c>
      <c r="U123" s="147">
        <f>ROUND(E123*T123,2)</f>
        <v>0</v>
      </c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111</v>
      </c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/>
      <c r="B124" s="140"/>
      <c r="C124" s="178" t="s">
        <v>258</v>
      </c>
      <c r="D124" s="149"/>
      <c r="E124" s="153">
        <v>11638.89</v>
      </c>
      <c r="F124" s="156"/>
      <c r="G124" s="156"/>
      <c r="H124" s="156"/>
      <c r="I124" s="156"/>
      <c r="J124" s="156"/>
      <c r="K124" s="156"/>
      <c r="L124" s="156"/>
      <c r="M124" s="156"/>
      <c r="N124" s="147"/>
      <c r="O124" s="147"/>
      <c r="P124" s="147"/>
      <c r="Q124" s="147"/>
      <c r="R124" s="147"/>
      <c r="S124" s="147"/>
      <c r="T124" s="148"/>
      <c r="U124" s="147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113</v>
      </c>
      <c r="AF124" s="139">
        <v>0</v>
      </c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40">
        <v>43</v>
      </c>
      <c r="B125" s="140" t="s">
        <v>259</v>
      </c>
      <c r="C125" s="177" t="s">
        <v>260</v>
      </c>
      <c r="D125" s="147" t="s">
        <v>254</v>
      </c>
      <c r="E125" s="152">
        <v>79.724999999999994</v>
      </c>
      <c r="F125" s="155">
        <f>H125+J125</f>
        <v>0</v>
      </c>
      <c r="G125" s="156">
        <f>ROUND(E125*F125,2)</f>
        <v>0</v>
      </c>
      <c r="H125" s="156"/>
      <c r="I125" s="156">
        <f>ROUND(E125*H125,2)</f>
        <v>0</v>
      </c>
      <c r="J125" s="156"/>
      <c r="K125" s="156">
        <f>ROUND(E125*J125,2)</f>
        <v>0</v>
      </c>
      <c r="L125" s="156">
        <v>21</v>
      </c>
      <c r="M125" s="156">
        <f>G125*(1+L125/100)</f>
        <v>0</v>
      </c>
      <c r="N125" s="147">
        <v>0</v>
      </c>
      <c r="O125" s="147">
        <f>ROUND(E125*N125,5)</f>
        <v>0</v>
      </c>
      <c r="P125" s="147">
        <v>0</v>
      </c>
      <c r="Q125" s="147">
        <f>ROUND(E125*P125,5)</f>
        <v>0</v>
      </c>
      <c r="R125" s="147"/>
      <c r="S125" s="147"/>
      <c r="T125" s="148">
        <v>0</v>
      </c>
      <c r="U125" s="147">
        <f>ROUND(E125*T125,2)</f>
        <v>0</v>
      </c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111</v>
      </c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40"/>
      <c r="B126" s="140"/>
      <c r="C126" s="178" t="s">
        <v>261</v>
      </c>
      <c r="D126" s="149"/>
      <c r="E126" s="153">
        <v>79.724999999999994</v>
      </c>
      <c r="F126" s="156"/>
      <c r="G126" s="156"/>
      <c r="H126" s="156"/>
      <c r="I126" s="156"/>
      <c r="J126" s="156"/>
      <c r="K126" s="156"/>
      <c r="L126" s="156"/>
      <c r="M126" s="156"/>
      <c r="N126" s="147"/>
      <c r="O126" s="147"/>
      <c r="P126" s="147"/>
      <c r="Q126" s="147"/>
      <c r="R126" s="147"/>
      <c r="S126" s="147"/>
      <c r="T126" s="148"/>
      <c r="U126" s="147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113</v>
      </c>
      <c r="AF126" s="139">
        <v>0</v>
      </c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40">
        <v>44</v>
      </c>
      <c r="B127" s="140" t="s">
        <v>262</v>
      </c>
      <c r="C127" s="177" t="s">
        <v>263</v>
      </c>
      <c r="D127" s="147" t="s">
        <v>254</v>
      </c>
      <c r="E127" s="152">
        <v>827.31</v>
      </c>
      <c r="F127" s="155">
        <f>H127+J127</f>
        <v>0</v>
      </c>
      <c r="G127" s="156">
        <f>ROUND(E127*F127,2)</f>
        <v>0</v>
      </c>
      <c r="H127" s="156"/>
      <c r="I127" s="156">
        <f>ROUND(E127*H127,2)</f>
        <v>0</v>
      </c>
      <c r="J127" s="156"/>
      <c r="K127" s="156">
        <f>ROUND(E127*J127,2)</f>
        <v>0</v>
      </c>
      <c r="L127" s="156">
        <v>21</v>
      </c>
      <c r="M127" s="156">
        <f>G127*(1+L127/100)</f>
        <v>0</v>
      </c>
      <c r="N127" s="147">
        <v>0</v>
      </c>
      <c r="O127" s="147">
        <f>ROUND(E127*N127,5)</f>
        <v>0</v>
      </c>
      <c r="P127" s="147">
        <v>0</v>
      </c>
      <c r="Q127" s="147">
        <f>ROUND(E127*P127,5)</f>
        <v>0</v>
      </c>
      <c r="R127" s="147"/>
      <c r="S127" s="147"/>
      <c r="T127" s="148">
        <v>0</v>
      </c>
      <c r="U127" s="147">
        <f>ROUND(E127*T127,2)</f>
        <v>0</v>
      </c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111</v>
      </c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40"/>
      <c r="B128" s="140"/>
      <c r="C128" s="178" t="s">
        <v>264</v>
      </c>
      <c r="D128" s="149"/>
      <c r="E128" s="153">
        <v>818.51</v>
      </c>
      <c r="F128" s="156"/>
      <c r="G128" s="156"/>
      <c r="H128" s="156"/>
      <c r="I128" s="156"/>
      <c r="J128" s="156"/>
      <c r="K128" s="156"/>
      <c r="L128" s="156"/>
      <c r="M128" s="156"/>
      <c r="N128" s="147"/>
      <c r="O128" s="147"/>
      <c r="P128" s="147"/>
      <c r="Q128" s="147"/>
      <c r="R128" s="147"/>
      <c r="S128" s="147"/>
      <c r="T128" s="148"/>
      <c r="U128" s="147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113</v>
      </c>
      <c r="AF128" s="139">
        <v>0</v>
      </c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0"/>
      <c r="B129" s="140"/>
      <c r="C129" s="178" t="s">
        <v>265</v>
      </c>
      <c r="D129" s="149"/>
      <c r="E129" s="153">
        <v>8.8000000000000007</v>
      </c>
      <c r="F129" s="156"/>
      <c r="G129" s="156"/>
      <c r="H129" s="156"/>
      <c r="I129" s="156"/>
      <c r="J129" s="156"/>
      <c r="K129" s="156"/>
      <c r="L129" s="156"/>
      <c r="M129" s="156"/>
      <c r="N129" s="147"/>
      <c r="O129" s="147"/>
      <c r="P129" s="147"/>
      <c r="Q129" s="147"/>
      <c r="R129" s="147"/>
      <c r="S129" s="147"/>
      <c r="T129" s="148"/>
      <c r="U129" s="147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113</v>
      </c>
      <c r="AF129" s="139">
        <v>0</v>
      </c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>
        <v>45</v>
      </c>
      <c r="B130" s="140" t="s">
        <v>266</v>
      </c>
      <c r="C130" s="177" t="s">
        <v>267</v>
      </c>
      <c r="D130" s="147" t="s">
        <v>254</v>
      </c>
      <c r="E130" s="152">
        <v>4.84</v>
      </c>
      <c r="F130" s="155">
        <f>H130+J130</f>
        <v>0</v>
      </c>
      <c r="G130" s="156">
        <f>ROUND(E130*F130,2)</f>
        <v>0</v>
      </c>
      <c r="H130" s="156"/>
      <c r="I130" s="156">
        <f>ROUND(E130*H130,2)</f>
        <v>0</v>
      </c>
      <c r="J130" s="156"/>
      <c r="K130" s="156">
        <f>ROUND(E130*J130,2)</f>
        <v>0</v>
      </c>
      <c r="L130" s="156">
        <v>21</v>
      </c>
      <c r="M130" s="156">
        <f>G130*(1+L130/100)</f>
        <v>0</v>
      </c>
      <c r="N130" s="147">
        <v>0</v>
      </c>
      <c r="O130" s="147">
        <f>ROUND(E130*N130,5)</f>
        <v>0</v>
      </c>
      <c r="P130" s="147">
        <v>0</v>
      </c>
      <c r="Q130" s="147">
        <f>ROUND(E130*P130,5)</f>
        <v>0</v>
      </c>
      <c r="R130" s="147"/>
      <c r="S130" s="147"/>
      <c r="T130" s="148">
        <v>0</v>
      </c>
      <c r="U130" s="147">
        <f>ROUND(E130*T130,2)</f>
        <v>0</v>
      </c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111</v>
      </c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/>
      <c r="B131" s="140"/>
      <c r="C131" s="178" t="s">
        <v>268</v>
      </c>
      <c r="D131" s="149"/>
      <c r="E131" s="153">
        <v>4.84</v>
      </c>
      <c r="F131" s="156"/>
      <c r="G131" s="156"/>
      <c r="H131" s="156"/>
      <c r="I131" s="156"/>
      <c r="J131" s="156"/>
      <c r="K131" s="156"/>
      <c r="L131" s="156"/>
      <c r="M131" s="156"/>
      <c r="N131" s="147"/>
      <c r="O131" s="147"/>
      <c r="P131" s="147"/>
      <c r="Q131" s="147"/>
      <c r="R131" s="147"/>
      <c r="S131" s="147"/>
      <c r="T131" s="148"/>
      <c r="U131" s="147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113</v>
      </c>
      <c r="AF131" s="139">
        <v>0</v>
      </c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>
        <v>46</v>
      </c>
      <c r="B132" s="140" t="s">
        <v>269</v>
      </c>
      <c r="C132" s="177" t="s">
        <v>270</v>
      </c>
      <c r="D132" s="147" t="s">
        <v>254</v>
      </c>
      <c r="E132" s="152">
        <v>357.32499999999999</v>
      </c>
      <c r="F132" s="155">
        <f>H132+J132</f>
        <v>0</v>
      </c>
      <c r="G132" s="156">
        <f>ROUND(E132*F132,2)</f>
        <v>0</v>
      </c>
      <c r="H132" s="156"/>
      <c r="I132" s="156">
        <f>ROUND(E132*H132,2)</f>
        <v>0</v>
      </c>
      <c r="J132" s="156"/>
      <c r="K132" s="156">
        <f>ROUND(E132*J132,2)</f>
        <v>0</v>
      </c>
      <c r="L132" s="156">
        <v>21</v>
      </c>
      <c r="M132" s="156">
        <f>G132*(1+L132/100)</f>
        <v>0</v>
      </c>
      <c r="N132" s="147">
        <v>0</v>
      </c>
      <c r="O132" s="147">
        <f>ROUND(E132*N132,5)</f>
        <v>0</v>
      </c>
      <c r="P132" s="147">
        <v>0</v>
      </c>
      <c r="Q132" s="147">
        <f>ROUND(E132*P132,5)</f>
        <v>0</v>
      </c>
      <c r="R132" s="147"/>
      <c r="S132" s="147"/>
      <c r="T132" s="148">
        <v>0</v>
      </c>
      <c r="U132" s="147">
        <f>ROUND(E132*T132,2)</f>
        <v>0</v>
      </c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111</v>
      </c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/>
      <c r="B133" s="140"/>
      <c r="C133" s="178" t="s">
        <v>271</v>
      </c>
      <c r="D133" s="149"/>
      <c r="E133" s="153">
        <v>136.15100000000001</v>
      </c>
      <c r="F133" s="156"/>
      <c r="G133" s="156"/>
      <c r="H133" s="156"/>
      <c r="I133" s="156"/>
      <c r="J133" s="156"/>
      <c r="K133" s="156"/>
      <c r="L133" s="156"/>
      <c r="M133" s="156"/>
      <c r="N133" s="147"/>
      <c r="O133" s="147"/>
      <c r="P133" s="147"/>
      <c r="Q133" s="147"/>
      <c r="R133" s="147"/>
      <c r="S133" s="147"/>
      <c r="T133" s="148"/>
      <c r="U133" s="147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113</v>
      </c>
      <c r="AF133" s="139">
        <v>0</v>
      </c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/>
      <c r="B134" s="140"/>
      <c r="C134" s="178" t="s">
        <v>272</v>
      </c>
      <c r="D134" s="149"/>
      <c r="E134" s="153">
        <v>169.65</v>
      </c>
      <c r="F134" s="156"/>
      <c r="G134" s="156"/>
      <c r="H134" s="156"/>
      <c r="I134" s="156"/>
      <c r="J134" s="156"/>
      <c r="K134" s="156"/>
      <c r="L134" s="156"/>
      <c r="M134" s="156"/>
      <c r="N134" s="147"/>
      <c r="O134" s="147"/>
      <c r="P134" s="147"/>
      <c r="Q134" s="147"/>
      <c r="R134" s="147"/>
      <c r="S134" s="147"/>
      <c r="T134" s="148"/>
      <c r="U134" s="147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113</v>
      </c>
      <c r="AF134" s="139">
        <v>0</v>
      </c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40"/>
      <c r="B135" s="140"/>
      <c r="C135" s="178" t="s">
        <v>273</v>
      </c>
      <c r="D135" s="149"/>
      <c r="E135" s="153">
        <v>51.524000000000001</v>
      </c>
      <c r="F135" s="156"/>
      <c r="G135" s="156"/>
      <c r="H135" s="156"/>
      <c r="I135" s="156"/>
      <c r="J135" s="156"/>
      <c r="K135" s="156"/>
      <c r="L135" s="156"/>
      <c r="M135" s="156"/>
      <c r="N135" s="147"/>
      <c r="O135" s="147"/>
      <c r="P135" s="147"/>
      <c r="Q135" s="147"/>
      <c r="R135" s="147"/>
      <c r="S135" s="147"/>
      <c r="T135" s="148"/>
      <c r="U135" s="147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113</v>
      </c>
      <c r="AF135" s="139">
        <v>0</v>
      </c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>
        <v>47</v>
      </c>
      <c r="B136" s="140" t="s">
        <v>274</v>
      </c>
      <c r="C136" s="177" t="s">
        <v>275</v>
      </c>
      <c r="D136" s="147" t="s">
        <v>254</v>
      </c>
      <c r="E136" s="152">
        <v>24</v>
      </c>
      <c r="F136" s="155">
        <f>H136+J136</f>
        <v>0</v>
      </c>
      <c r="G136" s="156">
        <f>ROUND(E136*F136,2)</f>
        <v>0</v>
      </c>
      <c r="H136" s="156"/>
      <c r="I136" s="156">
        <f>ROUND(E136*H136,2)</f>
        <v>0</v>
      </c>
      <c r="J136" s="156"/>
      <c r="K136" s="156">
        <f>ROUND(E136*J136,2)</f>
        <v>0</v>
      </c>
      <c r="L136" s="156">
        <v>21</v>
      </c>
      <c r="M136" s="156">
        <f>G136*(1+L136/100)</f>
        <v>0</v>
      </c>
      <c r="N136" s="147">
        <v>0</v>
      </c>
      <c r="O136" s="147">
        <f>ROUND(E136*N136,5)</f>
        <v>0</v>
      </c>
      <c r="P136" s="147">
        <v>0</v>
      </c>
      <c r="Q136" s="147">
        <f>ROUND(E136*P136,5)</f>
        <v>0</v>
      </c>
      <c r="R136" s="147"/>
      <c r="S136" s="147"/>
      <c r="T136" s="148">
        <v>0</v>
      </c>
      <c r="U136" s="147">
        <f>ROUND(E136*T136,2)</f>
        <v>0</v>
      </c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111</v>
      </c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0"/>
      <c r="B137" s="140"/>
      <c r="C137" s="178" t="s">
        <v>276</v>
      </c>
      <c r="D137" s="149"/>
      <c r="E137" s="153">
        <v>24</v>
      </c>
      <c r="F137" s="156"/>
      <c r="G137" s="156"/>
      <c r="H137" s="156"/>
      <c r="I137" s="156"/>
      <c r="J137" s="156"/>
      <c r="K137" s="156"/>
      <c r="L137" s="156"/>
      <c r="M137" s="156"/>
      <c r="N137" s="147"/>
      <c r="O137" s="147"/>
      <c r="P137" s="147"/>
      <c r="Q137" s="147"/>
      <c r="R137" s="147"/>
      <c r="S137" s="147"/>
      <c r="T137" s="148"/>
      <c r="U137" s="147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113</v>
      </c>
      <c r="AF137" s="139">
        <v>0</v>
      </c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x14ac:dyDescent="0.2">
      <c r="A138" s="141" t="s">
        <v>106</v>
      </c>
      <c r="B138" s="141" t="s">
        <v>53</v>
      </c>
      <c r="C138" s="179" t="s">
        <v>54</v>
      </c>
      <c r="D138" s="150"/>
      <c r="E138" s="154"/>
      <c r="F138" s="159"/>
      <c r="G138" s="159">
        <f>SUMIF(AE139:AE150,"&lt;&gt;NOR",G139:G150)</f>
        <v>0</v>
      </c>
      <c r="H138" s="159"/>
      <c r="I138" s="159">
        <f>SUM(I139:I150)</f>
        <v>0</v>
      </c>
      <c r="J138" s="159"/>
      <c r="K138" s="159">
        <f>SUM(K139:K150)</f>
        <v>0</v>
      </c>
      <c r="L138" s="159"/>
      <c r="M138" s="159">
        <f>SUM(M139:M150)</f>
        <v>0</v>
      </c>
      <c r="N138" s="150"/>
      <c r="O138" s="150">
        <f>SUM(O139:O150)</f>
        <v>2.6099999999999999E-3</v>
      </c>
      <c r="P138" s="150"/>
      <c r="Q138" s="150">
        <f>SUM(Q139:Q150)</f>
        <v>0</v>
      </c>
      <c r="R138" s="150"/>
      <c r="S138" s="150"/>
      <c r="T138" s="151"/>
      <c r="U138" s="150">
        <f>SUM(U139:U150)</f>
        <v>22.28</v>
      </c>
      <c r="AE138" t="s">
        <v>107</v>
      </c>
    </row>
    <row r="139" spans="1:60" outlineLevel="1" x14ac:dyDescent="0.2">
      <c r="A139" s="140">
        <v>48</v>
      </c>
      <c r="B139" s="140" t="s">
        <v>277</v>
      </c>
      <c r="C139" s="177" t="s">
        <v>278</v>
      </c>
      <c r="D139" s="147" t="s">
        <v>110</v>
      </c>
      <c r="E139" s="152">
        <v>8.6999999999999993</v>
      </c>
      <c r="F139" s="155">
        <f>H139+J139</f>
        <v>0</v>
      </c>
      <c r="G139" s="156">
        <f>ROUND(E139*F139,2)</f>
        <v>0</v>
      </c>
      <c r="H139" s="156"/>
      <c r="I139" s="156">
        <f>ROUND(E139*H139,2)</f>
        <v>0</v>
      </c>
      <c r="J139" s="156"/>
      <c r="K139" s="156">
        <f>ROUND(E139*J139,2)</f>
        <v>0</v>
      </c>
      <c r="L139" s="156">
        <v>21</v>
      </c>
      <c r="M139" s="156">
        <f>G139*(1+L139/100)</f>
        <v>0</v>
      </c>
      <c r="N139" s="147">
        <v>0</v>
      </c>
      <c r="O139" s="147">
        <f>ROUND(E139*N139,5)</f>
        <v>0</v>
      </c>
      <c r="P139" s="147">
        <v>0</v>
      </c>
      <c r="Q139" s="147">
        <f>ROUND(E139*P139,5)</f>
        <v>0</v>
      </c>
      <c r="R139" s="147"/>
      <c r="S139" s="147"/>
      <c r="T139" s="148">
        <v>0</v>
      </c>
      <c r="U139" s="147">
        <f>ROUND(E139*T139,2)</f>
        <v>0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111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outlineLevel="1" x14ac:dyDescent="0.2">
      <c r="A140" s="140"/>
      <c r="B140" s="140"/>
      <c r="C140" s="178" t="s">
        <v>279</v>
      </c>
      <c r="D140" s="149"/>
      <c r="E140" s="153">
        <v>8.6999999999999993</v>
      </c>
      <c r="F140" s="156"/>
      <c r="G140" s="156"/>
      <c r="H140" s="156"/>
      <c r="I140" s="156"/>
      <c r="J140" s="156"/>
      <c r="K140" s="156"/>
      <c r="L140" s="156"/>
      <c r="M140" s="156"/>
      <c r="N140" s="147"/>
      <c r="O140" s="147"/>
      <c r="P140" s="147"/>
      <c r="Q140" s="147"/>
      <c r="R140" s="147"/>
      <c r="S140" s="147"/>
      <c r="T140" s="148"/>
      <c r="U140" s="147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113</v>
      </c>
      <c r="AF140" s="139">
        <v>0</v>
      </c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">
      <c r="A141" s="140">
        <v>49</v>
      </c>
      <c r="B141" s="140" t="s">
        <v>280</v>
      </c>
      <c r="C141" s="177" t="s">
        <v>281</v>
      </c>
      <c r="D141" s="147" t="s">
        <v>110</v>
      </c>
      <c r="E141" s="152">
        <v>8.6999999999999993</v>
      </c>
      <c r="F141" s="155">
        <f>H141+J141</f>
        <v>0</v>
      </c>
      <c r="G141" s="156">
        <f>ROUND(E141*F141,2)</f>
        <v>0</v>
      </c>
      <c r="H141" s="156"/>
      <c r="I141" s="156">
        <f>ROUND(E141*H141,2)</f>
        <v>0</v>
      </c>
      <c r="J141" s="156"/>
      <c r="K141" s="156">
        <f>ROUND(E141*J141,2)</f>
        <v>0</v>
      </c>
      <c r="L141" s="156">
        <v>21</v>
      </c>
      <c r="M141" s="156">
        <f>G141*(1+L141/100)</f>
        <v>0</v>
      </c>
      <c r="N141" s="147">
        <v>0</v>
      </c>
      <c r="O141" s="147">
        <f>ROUND(E141*N141,5)</f>
        <v>0</v>
      </c>
      <c r="P141" s="147">
        <v>0</v>
      </c>
      <c r="Q141" s="147">
        <f>ROUND(E141*P141,5)</f>
        <v>0</v>
      </c>
      <c r="R141" s="147"/>
      <c r="S141" s="147"/>
      <c r="T141" s="148">
        <v>0.65</v>
      </c>
      <c r="U141" s="147">
        <f>ROUND(E141*T141,2)</f>
        <v>5.66</v>
      </c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111</v>
      </c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0"/>
      <c r="B142" s="140"/>
      <c r="C142" s="178" t="s">
        <v>279</v>
      </c>
      <c r="D142" s="149"/>
      <c r="E142" s="153">
        <v>8.6999999999999993</v>
      </c>
      <c r="F142" s="156"/>
      <c r="G142" s="156"/>
      <c r="H142" s="156"/>
      <c r="I142" s="156"/>
      <c r="J142" s="156"/>
      <c r="K142" s="156"/>
      <c r="L142" s="156"/>
      <c r="M142" s="156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113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ht="22.5" outlineLevel="1" x14ac:dyDescent="0.2">
      <c r="A143" s="140">
        <v>50</v>
      </c>
      <c r="B143" s="140" t="s">
        <v>145</v>
      </c>
      <c r="C143" s="177" t="s">
        <v>146</v>
      </c>
      <c r="D143" s="147" t="s">
        <v>110</v>
      </c>
      <c r="E143" s="152">
        <v>8.6999999999999993</v>
      </c>
      <c r="F143" s="155">
        <f>H143+J143</f>
        <v>0</v>
      </c>
      <c r="G143" s="156">
        <f>ROUND(E143*F143,2)</f>
        <v>0</v>
      </c>
      <c r="H143" s="156"/>
      <c r="I143" s="156">
        <f>ROUND(E143*H143,2)</f>
        <v>0</v>
      </c>
      <c r="J143" s="156"/>
      <c r="K143" s="156">
        <f>ROUND(E143*J143,2)</f>
        <v>0</v>
      </c>
      <c r="L143" s="156">
        <v>21</v>
      </c>
      <c r="M143" s="156">
        <f>G143*(1+L143/100)</f>
        <v>0</v>
      </c>
      <c r="N143" s="147">
        <v>0</v>
      </c>
      <c r="O143" s="147">
        <f>ROUND(E143*N143,5)</f>
        <v>0</v>
      </c>
      <c r="P143" s="147">
        <v>0</v>
      </c>
      <c r="Q143" s="147">
        <f>ROUND(E143*P143,5)</f>
        <v>0</v>
      </c>
      <c r="R143" s="147"/>
      <c r="S143" s="147"/>
      <c r="T143" s="148">
        <v>0.01</v>
      </c>
      <c r="U143" s="147">
        <f>ROUND(E143*T143,2)</f>
        <v>0.09</v>
      </c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111</v>
      </c>
      <c r="AF143" s="139"/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0"/>
      <c r="B144" s="140"/>
      <c r="C144" s="178" t="s">
        <v>279</v>
      </c>
      <c r="D144" s="149"/>
      <c r="E144" s="153">
        <v>8.6999999999999993</v>
      </c>
      <c r="F144" s="156"/>
      <c r="G144" s="156"/>
      <c r="H144" s="156"/>
      <c r="I144" s="156"/>
      <c r="J144" s="156"/>
      <c r="K144" s="156"/>
      <c r="L144" s="156"/>
      <c r="M144" s="156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113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>
        <v>51</v>
      </c>
      <c r="B145" s="140" t="s">
        <v>282</v>
      </c>
      <c r="C145" s="177" t="s">
        <v>283</v>
      </c>
      <c r="D145" s="147" t="s">
        <v>161</v>
      </c>
      <c r="E145" s="152">
        <v>87</v>
      </c>
      <c r="F145" s="155">
        <f>H145+J145</f>
        <v>0</v>
      </c>
      <c r="G145" s="156">
        <f>ROUND(E145*F145,2)</f>
        <v>0</v>
      </c>
      <c r="H145" s="156"/>
      <c r="I145" s="156">
        <f>ROUND(E145*H145,2)</f>
        <v>0</v>
      </c>
      <c r="J145" s="156"/>
      <c r="K145" s="156">
        <f>ROUND(E145*J145,2)</f>
        <v>0</v>
      </c>
      <c r="L145" s="156">
        <v>21</v>
      </c>
      <c r="M145" s="156">
        <f>G145*(1+L145/100)</f>
        <v>0</v>
      </c>
      <c r="N145" s="147">
        <v>0</v>
      </c>
      <c r="O145" s="147">
        <f>ROUND(E145*N145,5)</f>
        <v>0</v>
      </c>
      <c r="P145" s="147">
        <v>0</v>
      </c>
      <c r="Q145" s="147">
        <f>ROUND(E145*P145,5)</f>
        <v>0</v>
      </c>
      <c r="R145" s="147"/>
      <c r="S145" s="147"/>
      <c r="T145" s="148">
        <v>0.13</v>
      </c>
      <c r="U145" s="147">
        <f>ROUND(E145*T145,2)</f>
        <v>11.31</v>
      </c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111</v>
      </c>
      <c r="AF145" s="139"/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0"/>
      <c r="B146" s="140"/>
      <c r="C146" s="178" t="s">
        <v>284</v>
      </c>
      <c r="D146" s="149"/>
      <c r="E146" s="153">
        <v>87</v>
      </c>
      <c r="F146" s="156"/>
      <c r="G146" s="156"/>
      <c r="H146" s="156"/>
      <c r="I146" s="156"/>
      <c r="J146" s="156"/>
      <c r="K146" s="156"/>
      <c r="L146" s="156"/>
      <c r="M146" s="156"/>
      <c r="N146" s="147"/>
      <c r="O146" s="147"/>
      <c r="P146" s="147"/>
      <c r="Q146" s="147"/>
      <c r="R146" s="147"/>
      <c r="S146" s="147"/>
      <c r="T146" s="148"/>
      <c r="U146" s="147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113</v>
      </c>
      <c r="AF146" s="139">
        <v>0</v>
      </c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0">
        <v>52</v>
      </c>
      <c r="B147" s="140" t="s">
        <v>285</v>
      </c>
      <c r="C147" s="177" t="s">
        <v>286</v>
      </c>
      <c r="D147" s="147" t="s">
        <v>161</v>
      </c>
      <c r="E147" s="152">
        <v>87</v>
      </c>
      <c r="F147" s="155">
        <f>H147+J147</f>
        <v>0</v>
      </c>
      <c r="G147" s="156">
        <f>ROUND(E147*F147,2)</f>
        <v>0</v>
      </c>
      <c r="H147" s="156"/>
      <c r="I147" s="156">
        <f>ROUND(E147*H147,2)</f>
        <v>0</v>
      </c>
      <c r="J147" s="156"/>
      <c r="K147" s="156">
        <f>ROUND(E147*J147,2)</f>
        <v>0</v>
      </c>
      <c r="L147" s="156">
        <v>21</v>
      </c>
      <c r="M147" s="156">
        <f>G147*(1+L147/100)</f>
        <v>0</v>
      </c>
      <c r="N147" s="147">
        <v>0</v>
      </c>
      <c r="O147" s="147">
        <f>ROUND(E147*N147,5)</f>
        <v>0</v>
      </c>
      <c r="P147" s="147">
        <v>0</v>
      </c>
      <c r="Q147" s="147">
        <f>ROUND(E147*P147,5)</f>
        <v>0</v>
      </c>
      <c r="R147" s="147"/>
      <c r="S147" s="147"/>
      <c r="T147" s="148">
        <v>0.06</v>
      </c>
      <c r="U147" s="147">
        <f>ROUND(E147*T147,2)</f>
        <v>5.22</v>
      </c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111</v>
      </c>
      <c r="AF147" s="139"/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40"/>
      <c r="B148" s="140"/>
      <c r="C148" s="178" t="s">
        <v>284</v>
      </c>
      <c r="D148" s="149"/>
      <c r="E148" s="153">
        <v>87</v>
      </c>
      <c r="F148" s="156"/>
      <c r="G148" s="156"/>
      <c r="H148" s="156"/>
      <c r="I148" s="156"/>
      <c r="J148" s="156"/>
      <c r="K148" s="156"/>
      <c r="L148" s="156"/>
      <c r="M148" s="156"/>
      <c r="N148" s="147"/>
      <c r="O148" s="147"/>
      <c r="P148" s="147"/>
      <c r="Q148" s="147"/>
      <c r="R148" s="147"/>
      <c r="S148" s="147"/>
      <c r="T148" s="148"/>
      <c r="U148" s="147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113</v>
      </c>
      <c r="AF148" s="139">
        <v>0</v>
      </c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40">
        <v>53</v>
      </c>
      <c r="B149" s="140" t="s">
        <v>287</v>
      </c>
      <c r="C149" s="177" t="s">
        <v>288</v>
      </c>
      <c r="D149" s="147" t="s">
        <v>289</v>
      </c>
      <c r="E149" s="152">
        <v>2.61</v>
      </c>
      <c r="F149" s="155">
        <f>H149+J149</f>
        <v>0</v>
      </c>
      <c r="G149" s="156">
        <f>ROUND(E149*F149,2)</f>
        <v>0</v>
      </c>
      <c r="H149" s="156"/>
      <c r="I149" s="156">
        <f>ROUND(E149*H149,2)</f>
        <v>0</v>
      </c>
      <c r="J149" s="156"/>
      <c r="K149" s="156">
        <f>ROUND(E149*J149,2)</f>
        <v>0</v>
      </c>
      <c r="L149" s="156">
        <v>21</v>
      </c>
      <c r="M149" s="156">
        <f>G149*(1+L149/100)</f>
        <v>0</v>
      </c>
      <c r="N149" s="147">
        <v>1E-3</v>
      </c>
      <c r="O149" s="147">
        <f>ROUND(E149*N149,5)</f>
        <v>2.6099999999999999E-3</v>
      </c>
      <c r="P149" s="147">
        <v>0</v>
      </c>
      <c r="Q149" s="147">
        <f>ROUND(E149*P149,5)</f>
        <v>0</v>
      </c>
      <c r="R149" s="147"/>
      <c r="S149" s="147"/>
      <c r="T149" s="148">
        <v>0</v>
      </c>
      <c r="U149" s="147">
        <f>ROUND(E149*T149,2)</f>
        <v>0</v>
      </c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166</v>
      </c>
      <c r="AF149" s="139"/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40"/>
      <c r="B150" s="140"/>
      <c r="C150" s="178" t="s">
        <v>290</v>
      </c>
      <c r="D150" s="149"/>
      <c r="E150" s="153">
        <v>2.61</v>
      </c>
      <c r="F150" s="156"/>
      <c r="G150" s="156"/>
      <c r="H150" s="156"/>
      <c r="I150" s="156"/>
      <c r="J150" s="156"/>
      <c r="K150" s="156"/>
      <c r="L150" s="156"/>
      <c r="M150" s="156"/>
      <c r="N150" s="147"/>
      <c r="O150" s="147"/>
      <c r="P150" s="147"/>
      <c r="Q150" s="147"/>
      <c r="R150" s="147"/>
      <c r="S150" s="147"/>
      <c r="T150" s="148"/>
      <c r="U150" s="147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113</v>
      </c>
      <c r="AF150" s="139">
        <v>0</v>
      </c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x14ac:dyDescent="0.2">
      <c r="A151" s="141" t="s">
        <v>106</v>
      </c>
      <c r="B151" s="141" t="s">
        <v>55</v>
      </c>
      <c r="C151" s="179" t="s">
        <v>56</v>
      </c>
      <c r="D151" s="150"/>
      <c r="E151" s="154"/>
      <c r="F151" s="159"/>
      <c r="G151" s="159">
        <f>SUMIF(AE152:AE196,"&lt;&gt;NOR",G152:G196)</f>
        <v>0</v>
      </c>
      <c r="H151" s="159"/>
      <c r="I151" s="159">
        <f>SUM(I152:I196)</f>
        <v>0</v>
      </c>
      <c r="J151" s="159"/>
      <c r="K151" s="159">
        <f>SUM(K152:K196)</f>
        <v>0</v>
      </c>
      <c r="L151" s="159"/>
      <c r="M151" s="159">
        <f>SUM(M152:M196)</f>
        <v>0</v>
      </c>
      <c r="N151" s="150"/>
      <c r="O151" s="150">
        <f>SUM(O152:O196)</f>
        <v>63.977730000000001</v>
      </c>
      <c r="P151" s="150"/>
      <c r="Q151" s="150">
        <f>SUM(Q152:Q196)</f>
        <v>0</v>
      </c>
      <c r="R151" s="150"/>
      <c r="S151" s="150"/>
      <c r="T151" s="151"/>
      <c r="U151" s="150">
        <f>SUM(U152:U196)</f>
        <v>88.559999999999988</v>
      </c>
      <c r="AE151" t="s">
        <v>107</v>
      </c>
    </row>
    <row r="152" spans="1:60" outlineLevel="1" x14ac:dyDescent="0.2">
      <c r="A152" s="140">
        <v>54</v>
      </c>
      <c r="B152" s="140" t="s">
        <v>291</v>
      </c>
      <c r="C152" s="177" t="s">
        <v>292</v>
      </c>
      <c r="D152" s="147" t="s">
        <v>110</v>
      </c>
      <c r="E152" s="152">
        <v>3.5430000000000001</v>
      </c>
      <c r="F152" s="155">
        <f>H152+J152</f>
        <v>0</v>
      </c>
      <c r="G152" s="156">
        <f>ROUND(E152*F152,2)</f>
        <v>0</v>
      </c>
      <c r="H152" s="156"/>
      <c r="I152" s="156">
        <f>ROUND(E152*H152,2)</f>
        <v>0</v>
      </c>
      <c r="J152" s="156"/>
      <c r="K152" s="156">
        <f>ROUND(E152*J152,2)</f>
        <v>0</v>
      </c>
      <c r="L152" s="156">
        <v>21</v>
      </c>
      <c r="M152" s="156">
        <f>G152*(1+L152/100)</f>
        <v>0</v>
      </c>
      <c r="N152" s="147">
        <v>2.1</v>
      </c>
      <c r="O152" s="147">
        <f>ROUND(E152*N152,5)</f>
        <v>7.4402999999999997</v>
      </c>
      <c r="P152" s="147">
        <v>0</v>
      </c>
      <c r="Q152" s="147">
        <f>ROUND(E152*P152,5)</f>
        <v>0</v>
      </c>
      <c r="R152" s="147"/>
      <c r="S152" s="147"/>
      <c r="T152" s="148">
        <v>0.97</v>
      </c>
      <c r="U152" s="147">
        <f>ROUND(E152*T152,2)</f>
        <v>3.44</v>
      </c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111</v>
      </c>
      <c r="AF152" s="139"/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outlineLevel="1" x14ac:dyDescent="0.2">
      <c r="A153" s="140"/>
      <c r="B153" s="140"/>
      <c r="C153" s="178" t="s">
        <v>293</v>
      </c>
      <c r="D153" s="149"/>
      <c r="E153" s="153">
        <v>0.22500000000000001</v>
      </c>
      <c r="F153" s="156"/>
      <c r="G153" s="156"/>
      <c r="H153" s="156"/>
      <c r="I153" s="156"/>
      <c r="J153" s="156"/>
      <c r="K153" s="156"/>
      <c r="L153" s="156"/>
      <c r="M153" s="156"/>
      <c r="N153" s="147"/>
      <c r="O153" s="147"/>
      <c r="P153" s="147"/>
      <c r="Q153" s="147"/>
      <c r="R153" s="147"/>
      <c r="S153" s="147"/>
      <c r="T153" s="148"/>
      <c r="U153" s="147"/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113</v>
      </c>
      <c r="AF153" s="139">
        <v>0</v>
      </c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">
      <c r="A154" s="140"/>
      <c r="B154" s="140"/>
      <c r="C154" s="178" t="s">
        <v>294</v>
      </c>
      <c r="D154" s="149"/>
      <c r="E154" s="153">
        <v>0.25</v>
      </c>
      <c r="F154" s="156"/>
      <c r="G154" s="156"/>
      <c r="H154" s="156"/>
      <c r="I154" s="156"/>
      <c r="J154" s="156"/>
      <c r="K154" s="156"/>
      <c r="L154" s="156"/>
      <c r="M154" s="156"/>
      <c r="N154" s="147"/>
      <c r="O154" s="147"/>
      <c r="P154" s="147"/>
      <c r="Q154" s="147"/>
      <c r="R154" s="147"/>
      <c r="S154" s="147"/>
      <c r="T154" s="148"/>
      <c r="U154" s="147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113</v>
      </c>
      <c r="AF154" s="139">
        <v>0</v>
      </c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0"/>
      <c r="B155" s="140"/>
      <c r="C155" s="178" t="s">
        <v>295</v>
      </c>
      <c r="D155" s="149"/>
      <c r="E155" s="153">
        <v>0.17499999999999999</v>
      </c>
      <c r="F155" s="156"/>
      <c r="G155" s="156"/>
      <c r="H155" s="156"/>
      <c r="I155" s="156"/>
      <c r="J155" s="156"/>
      <c r="K155" s="156"/>
      <c r="L155" s="156"/>
      <c r="M155" s="156"/>
      <c r="N155" s="147"/>
      <c r="O155" s="147"/>
      <c r="P155" s="147"/>
      <c r="Q155" s="147"/>
      <c r="R155" s="147"/>
      <c r="S155" s="147"/>
      <c r="T155" s="148"/>
      <c r="U155" s="147"/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113</v>
      </c>
      <c r="AF155" s="139">
        <v>0</v>
      </c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40"/>
      <c r="B156" s="140"/>
      <c r="C156" s="178" t="s">
        <v>296</v>
      </c>
      <c r="D156" s="149"/>
      <c r="E156" s="153">
        <v>0.1</v>
      </c>
      <c r="F156" s="156"/>
      <c r="G156" s="156"/>
      <c r="H156" s="156"/>
      <c r="I156" s="156"/>
      <c r="J156" s="156"/>
      <c r="K156" s="156"/>
      <c r="L156" s="156"/>
      <c r="M156" s="156"/>
      <c r="N156" s="147"/>
      <c r="O156" s="147"/>
      <c r="P156" s="147"/>
      <c r="Q156" s="147"/>
      <c r="R156" s="147"/>
      <c r="S156" s="147"/>
      <c r="T156" s="148"/>
      <c r="U156" s="147"/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113</v>
      </c>
      <c r="AF156" s="139">
        <v>0</v>
      </c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40"/>
      <c r="B157" s="140"/>
      <c r="C157" s="178" t="s">
        <v>297</v>
      </c>
      <c r="D157" s="149"/>
      <c r="E157" s="153">
        <v>0.08</v>
      </c>
      <c r="F157" s="156"/>
      <c r="G157" s="156"/>
      <c r="H157" s="156"/>
      <c r="I157" s="156"/>
      <c r="J157" s="156"/>
      <c r="K157" s="156"/>
      <c r="L157" s="156"/>
      <c r="M157" s="156"/>
      <c r="N157" s="147"/>
      <c r="O157" s="147"/>
      <c r="P157" s="147"/>
      <c r="Q157" s="147"/>
      <c r="R157" s="147"/>
      <c r="S157" s="147"/>
      <c r="T157" s="148"/>
      <c r="U157" s="147"/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113</v>
      </c>
      <c r="AF157" s="139">
        <v>0</v>
      </c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40"/>
      <c r="B158" s="140"/>
      <c r="C158" s="178" t="s">
        <v>298</v>
      </c>
      <c r="D158" s="149"/>
      <c r="E158" s="153">
        <v>4.0500000000000001E-2</v>
      </c>
      <c r="F158" s="156"/>
      <c r="G158" s="156"/>
      <c r="H158" s="156"/>
      <c r="I158" s="156"/>
      <c r="J158" s="156"/>
      <c r="K158" s="156"/>
      <c r="L158" s="156"/>
      <c r="M158" s="156"/>
      <c r="N158" s="147"/>
      <c r="O158" s="147"/>
      <c r="P158" s="147"/>
      <c r="Q158" s="147"/>
      <c r="R158" s="147"/>
      <c r="S158" s="147"/>
      <c r="T158" s="148"/>
      <c r="U158" s="147"/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113</v>
      </c>
      <c r="AF158" s="139">
        <v>0</v>
      </c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0"/>
      <c r="B159" s="140"/>
      <c r="C159" s="178" t="s">
        <v>299</v>
      </c>
      <c r="D159" s="149"/>
      <c r="E159" s="153">
        <v>0.54</v>
      </c>
      <c r="F159" s="156"/>
      <c r="G159" s="156"/>
      <c r="H159" s="156"/>
      <c r="I159" s="156"/>
      <c r="J159" s="156"/>
      <c r="K159" s="156"/>
      <c r="L159" s="156"/>
      <c r="M159" s="156"/>
      <c r="N159" s="147"/>
      <c r="O159" s="147"/>
      <c r="P159" s="147"/>
      <c r="Q159" s="147"/>
      <c r="R159" s="147"/>
      <c r="S159" s="147"/>
      <c r="T159" s="148"/>
      <c r="U159" s="147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113</v>
      </c>
      <c r="AF159" s="139">
        <v>0</v>
      </c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40"/>
      <c r="B160" s="140"/>
      <c r="C160" s="178" t="s">
        <v>300</v>
      </c>
      <c r="D160" s="149"/>
      <c r="E160" s="153">
        <v>0.4</v>
      </c>
      <c r="F160" s="156"/>
      <c r="G160" s="156"/>
      <c r="H160" s="156"/>
      <c r="I160" s="156"/>
      <c r="J160" s="156"/>
      <c r="K160" s="156"/>
      <c r="L160" s="156"/>
      <c r="M160" s="156"/>
      <c r="N160" s="147"/>
      <c r="O160" s="147"/>
      <c r="P160" s="147"/>
      <c r="Q160" s="147"/>
      <c r="R160" s="147"/>
      <c r="S160" s="147"/>
      <c r="T160" s="148"/>
      <c r="U160" s="147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113</v>
      </c>
      <c r="AF160" s="139">
        <v>0</v>
      </c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0"/>
      <c r="B161" s="140"/>
      <c r="C161" s="178" t="s">
        <v>301</v>
      </c>
      <c r="D161" s="149"/>
      <c r="E161" s="153">
        <v>1.7324999999999999</v>
      </c>
      <c r="F161" s="156"/>
      <c r="G161" s="156"/>
      <c r="H161" s="156"/>
      <c r="I161" s="156"/>
      <c r="J161" s="156"/>
      <c r="K161" s="156"/>
      <c r="L161" s="156"/>
      <c r="M161" s="156"/>
      <c r="N161" s="147"/>
      <c r="O161" s="147"/>
      <c r="P161" s="147"/>
      <c r="Q161" s="147"/>
      <c r="R161" s="147"/>
      <c r="S161" s="147"/>
      <c r="T161" s="148"/>
      <c r="U161" s="147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113</v>
      </c>
      <c r="AF161" s="139">
        <v>0</v>
      </c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40">
        <v>55</v>
      </c>
      <c r="B162" s="140" t="s">
        <v>302</v>
      </c>
      <c r="C162" s="177" t="s">
        <v>303</v>
      </c>
      <c r="D162" s="147" t="s">
        <v>110</v>
      </c>
      <c r="E162" s="152">
        <v>4.2008999999999999</v>
      </c>
      <c r="F162" s="155">
        <f>H162+J162</f>
        <v>0</v>
      </c>
      <c r="G162" s="156">
        <f>ROUND(E162*F162,2)</f>
        <v>0</v>
      </c>
      <c r="H162" s="156"/>
      <c r="I162" s="156">
        <f>ROUND(E162*H162,2)</f>
        <v>0</v>
      </c>
      <c r="J162" s="156"/>
      <c r="K162" s="156">
        <f>ROUND(E162*J162,2)</f>
        <v>0</v>
      </c>
      <c r="L162" s="156">
        <v>21</v>
      </c>
      <c r="M162" s="156">
        <f>G162*(1+L162/100)</f>
        <v>0</v>
      </c>
      <c r="N162" s="147">
        <v>2.5249999999999999</v>
      </c>
      <c r="O162" s="147">
        <f>ROUND(E162*N162,5)</f>
        <v>10.60727</v>
      </c>
      <c r="P162" s="147">
        <v>0</v>
      </c>
      <c r="Q162" s="147">
        <f>ROUND(E162*P162,5)</f>
        <v>0</v>
      </c>
      <c r="R162" s="147"/>
      <c r="S162" s="147"/>
      <c r="T162" s="148">
        <v>0.48</v>
      </c>
      <c r="U162" s="147">
        <f>ROUND(E162*T162,2)</f>
        <v>2.02</v>
      </c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111</v>
      </c>
      <c r="AF162" s="139"/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40"/>
      <c r="B163" s="140"/>
      <c r="C163" s="178" t="s">
        <v>304</v>
      </c>
      <c r="D163" s="149"/>
      <c r="E163" s="153">
        <v>0.74250000000000005</v>
      </c>
      <c r="F163" s="156"/>
      <c r="G163" s="156"/>
      <c r="H163" s="156"/>
      <c r="I163" s="156"/>
      <c r="J163" s="156"/>
      <c r="K163" s="156"/>
      <c r="L163" s="156"/>
      <c r="M163" s="156"/>
      <c r="N163" s="147"/>
      <c r="O163" s="147"/>
      <c r="P163" s="147"/>
      <c r="Q163" s="147"/>
      <c r="R163" s="147"/>
      <c r="S163" s="147"/>
      <c r="T163" s="148"/>
      <c r="U163" s="147"/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113</v>
      </c>
      <c r="AF163" s="139">
        <v>0</v>
      </c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40"/>
      <c r="B164" s="140"/>
      <c r="C164" s="178" t="s">
        <v>305</v>
      </c>
      <c r="D164" s="149"/>
      <c r="E164" s="153">
        <v>1.7875000000000001</v>
      </c>
      <c r="F164" s="156"/>
      <c r="G164" s="156"/>
      <c r="H164" s="156"/>
      <c r="I164" s="156"/>
      <c r="J164" s="156"/>
      <c r="K164" s="156"/>
      <c r="L164" s="156"/>
      <c r="M164" s="156"/>
      <c r="N164" s="147"/>
      <c r="O164" s="147"/>
      <c r="P164" s="147"/>
      <c r="Q164" s="147"/>
      <c r="R164" s="147"/>
      <c r="S164" s="147"/>
      <c r="T164" s="148"/>
      <c r="U164" s="147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113</v>
      </c>
      <c r="AF164" s="139">
        <v>0</v>
      </c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40"/>
      <c r="B165" s="140"/>
      <c r="C165" s="178" t="s">
        <v>306</v>
      </c>
      <c r="D165" s="149"/>
      <c r="E165" s="153">
        <v>1.25125</v>
      </c>
      <c r="F165" s="156"/>
      <c r="G165" s="156"/>
      <c r="H165" s="156"/>
      <c r="I165" s="156"/>
      <c r="J165" s="156"/>
      <c r="K165" s="156"/>
      <c r="L165" s="156"/>
      <c r="M165" s="156"/>
      <c r="N165" s="147"/>
      <c r="O165" s="147"/>
      <c r="P165" s="147"/>
      <c r="Q165" s="147"/>
      <c r="R165" s="147"/>
      <c r="S165" s="147"/>
      <c r="T165" s="148"/>
      <c r="U165" s="147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113</v>
      </c>
      <c r="AF165" s="139">
        <v>0</v>
      </c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0"/>
      <c r="B166" s="140"/>
      <c r="C166" s="178" t="s">
        <v>307</v>
      </c>
      <c r="D166" s="149"/>
      <c r="E166" s="153">
        <v>0.11</v>
      </c>
      <c r="F166" s="156"/>
      <c r="G166" s="156"/>
      <c r="H166" s="156"/>
      <c r="I166" s="156"/>
      <c r="J166" s="156"/>
      <c r="K166" s="156"/>
      <c r="L166" s="156"/>
      <c r="M166" s="156"/>
      <c r="N166" s="147"/>
      <c r="O166" s="147"/>
      <c r="P166" s="147"/>
      <c r="Q166" s="147"/>
      <c r="R166" s="147"/>
      <c r="S166" s="147"/>
      <c r="T166" s="148"/>
      <c r="U166" s="147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113</v>
      </c>
      <c r="AF166" s="139">
        <v>0</v>
      </c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0"/>
      <c r="B167" s="140"/>
      <c r="C167" s="178" t="s">
        <v>308</v>
      </c>
      <c r="D167" s="149"/>
      <c r="E167" s="153">
        <v>0.17599999999999999</v>
      </c>
      <c r="F167" s="156"/>
      <c r="G167" s="156"/>
      <c r="H167" s="156"/>
      <c r="I167" s="156"/>
      <c r="J167" s="156"/>
      <c r="K167" s="156"/>
      <c r="L167" s="156"/>
      <c r="M167" s="156"/>
      <c r="N167" s="147"/>
      <c r="O167" s="147"/>
      <c r="P167" s="147"/>
      <c r="Q167" s="147"/>
      <c r="R167" s="147"/>
      <c r="S167" s="147"/>
      <c r="T167" s="148"/>
      <c r="U167" s="147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113</v>
      </c>
      <c r="AF167" s="139">
        <v>0</v>
      </c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outlineLevel="1" x14ac:dyDescent="0.2">
      <c r="A168" s="140"/>
      <c r="B168" s="140"/>
      <c r="C168" s="178" t="s">
        <v>309</v>
      </c>
      <c r="D168" s="149"/>
      <c r="E168" s="153">
        <v>0.13364999999999999</v>
      </c>
      <c r="F168" s="156"/>
      <c r="G168" s="156"/>
      <c r="H168" s="156"/>
      <c r="I168" s="156"/>
      <c r="J168" s="156"/>
      <c r="K168" s="156"/>
      <c r="L168" s="156"/>
      <c r="M168" s="156"/>
      <c r="N168" s="147"/>
      <c r="O168" s="147"/>
      <c r="P168" s="147"/>
      <c r="Q168" s="147"/>
      <c r="R168" s="147"/>
      <c r="S168" s="147"/>
      <c r="T168" s="148"/>
      <c r="U168" s="147"/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113</v>
      </c>
      <c r="AF168" s="139">
        <v>0</v>
      </c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40">
        <v>56</v>
      </c>
      <c r="B169" s="140" t="s">
        <v>310</v>
      </c>
      <c r="C169" s="177" t="s">
        <v>311</v>
      </c>
      <c r="D169" s="147" t="s">
        <v>110</v>
      </c>
      <c r="E169" s="152">
        <v>15.01676</v>
      </c>
      <c r="F169" s="155">
        <f>H169+J169</f>
        <v>0</v>
      </c>
      <c r="G169" s="156">
        <f>ROUND(E169*F169,2)</f>
        <v>0</v>
      </c>
      <c r="H169" s="156"/>
      <c r="I169" s="156">
        <f>ROUND(E169*H169,2)</f>
        <v>0</v>
      </c>
      <c r="J169" s="156"/>
      <c r="K169" s="156">
        <f>ROUND(E169*J169,2)</f>
        <v>0</v>
      </c>
      <c r="L169" s="156">
        <v>21</v>
      </c>
      <c r="M169" s="156">
        <f>G169*(1+L169/100)</f>
        <v>0</v>
      </c>
      <c r="N169" s="147">
        <v>2.5249999999999999</v>
      </c>
      <c r="O169" s="147">
        <f>ROUND(E169*N169,5)</f>
        <v>37.917319999999997</v>
      </c>
      <c r="P169" s="147">
        <v>0</v>
      </c>
      <c r="Q169" s="147">
        <f>ROUND(E169*P169,5)</f>
        <v>0</v>
      </c>
      <c r="R169" s="147"/>
      <c r="S169" s="147"/>
      <c r="T169" s="148">
        <v>0.48</v>
      </c>
      <c r="U169" s="147">
        <f>ROUND(E169*T169,2)</f>
        <v>7.21</v>
      </c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111</v>
      </c>
      <c r="AF169" s="139"/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 x14ac:dyDescent="0.2">
      <c r="A170" s="140"/>
      <c r="B170" s="140"/>
      <c r="C170" s="178" t="s">
        <v>312</v>
      </c>
      <c r="D170" s="149"/>
      <c r="E170" s="153">
        <v>2.97</v>
      </c>
      <c r="F170" s="156"/>
      <c r="G170" s="156"/>
      <c r="H170" s="156"/>
      <c r="I170" s="156"/>
      <c r="J170" s="156"/>
      <c r="K170" s="156"/>
      <c r="L170" s="156"/>
      <c r="M170" s="156"/>
      <c r="N170" s="147"/>
      <c r="O170" s="147"/>
      <c r="P170" s="147"/>
      <c r="Q170" s="147"/>
      <c r="R170" s="147"/>
      <c r="S170" s="147"/>
      <c r="T170" s="148"/>
      <c r="U170" s="147"/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113</v>
      </c>
      <c r="AF170" s="139">
        <v>0</v>
      </c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outlineLevel="1" x14ac:dyDescent="0.2">
      <c r="A171" s="140"/>
      <c r="B171" s="140"/>
      <c r="C171" s="178" t="s">
        <v>313</v>
      </c>
      <c r="D171" s="149"/>
      <c r="E171" s="153">
        <v>1.43</v>
      </c>
      <c r="F171" s="156"/>
      <c r="G171" s="156"/>
      <c r="H171" s="156"/>
      <c r="I171" s="156"/>
      <c r="J171" s="156"/>
      <c r="K171" s="156"/>
      <c r="L171" s="156"/>
      <c r="M171" s="156"/>
      <c r="N171" s="147"/>
      <c r="O171" s="147"/>
      <c r="P171" s="147"/>
      <c r="Q171" s="147"/>
      <c r="R171" s="147"/>
      <c r="S171" s="147"/>
      <c r="T171" s="148"/>
      <c r="U171" s="147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 t="s">
        <v>113</v>
      </c>
      <c r="AF171" s="139">
        <v>0</v>
      </c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ht="33.75" outlineLevel="1" x14ac:dyDescent="0.2">
      <c r="A172" s="140"/>
      <c r="B172" s="140"/>
      <c r="C172" s="178" t="s">
        <v>314</v>
      </c>
      <c r="D172" s="149"/>
      <c r="E172" s="153">
        <v>10.616759999999999</v>
      </c>
      <c r="F172" s="156"/>
      <c r="G172" s="156"/>
      <c r="H172" s="156"/>
      <c r="I172" s="156"/>
      <c r="J172" s="156"/>
      <c r="K172" s="156"/>
      <c r="L172" s="156"/>
      <c r="M172" s="156"/>
      <c r="N172" s="147"/>
      <c r="O172" s="147"/>
      <c r="P172" s="147"/>
      <c r="Q172" s="147"/>
      <c r="R172" s="147"/>
      <c r="S172" s="147"/>
      <c r="T172" s="148"/>
      <c r="U172" s="147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113</v>
      </c>
      <c r="AF172" s="139">
        <v>0</v>
      </c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outlineLevel="1" x14ac:dyDescent="0.2">
      <c r="A173" s="140">
        <v>57</v>
      </c>
      <c r="B173" s="140" t="s">
        <v>315</v>
      </c>
      <c r="C173" s="177" t="s">
        <v>316</v>
      </c>
      <c r="D173" s="147" t="s">
        <v>161</v>
      </c>
      <c r="E173" s="152">
        <v>36.1</v>
      </c>
      <c r="F173" s="155">
        <f>H173+J173</f>
        <v>0</v>
      </c>
      <c r="G173" s="156">
        <f>ROUND(E173*F173,2)</f>
        <v>0</v>
      </c>
      <c r="H173" s="156"/>
      <c r="I173" s="156">
        <f>ROUND(E173*H173,2)</f>
        <v>0</v>
      </c>
      <c r="J173" s="156"/>
      <c r="K173" s="156">
        <f>ROUND(E173*J173,2)</f>
        <v>0</v>
      </c>
      <c r="L173" s="156">
        <v>21</v>
      </c>
      <c r="M173" s="156">
        <f>G173*(1+L173/100)</f>
        <v>0</v>
      </c>
      <c r="N173" s="147">
        <v>3.9199999999999999E-2</v>
      </c>
      <c r="O173" s="147">
        <f>ROUND(E173*N173,5)</f>
        <v>1.4151199999999999</v>
      </c>
      <c r="P173" s="147">
        <v>0</v>
      </c>
      <c r="Q173" s="147">
        <f>ROUND(E173*P173,5)</f>
        <v>0</v>
      </c>
      <c r="R173" s="147"/>
      <c r="S173" s="147"/>
      <c r="T173" s="148">
        <v>1.6</v>
      </c>
      <c r="U173" s="147">
        <f>ROUND(E173*T173,2)</f>
        <v>57.76</v>
      </c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 t="s">
        <v>111</v>
      </c>
      <c r="AF173" s="139"/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outlineLevel="1" x14ac:dyDescent="0.2">
      <c r="A174" s="140"/>
      <c r="B174" s="140"/>
      <c r="C174" s="178" t="s">
        <v>317</v>
      </c>
      <c r="D174" s="149"/>
      <c r="E174" s="153">
        <v>9.3000000000000007</v>
      </c>
      <c r="F174" s="156"/>
      <c r="G174" s="156"/>
      <c r="H174" s="156"/>
      <c r="I174" s="156"/>
      <c r="J174" s="156"/>
      <c r="K174" s="156"/>
      <c r="L174" s="156"/>
      <c r="M174" s="156"/>
      <c r="N174" s="147"/>
      <c r="O174" s="147"/>
      <c r="P174" s="147"/>
      <c r="Q174" s="147"/>
      <c r="R174" s="147"/>
      <c r="S174" s="147"/>
      <c r="T174" s="148"/>
      <c r="U174" s="147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 t="s">
        <v>113</v>
      </c>
      <c r="AF174" s="139">
        <v>0</v>
      </c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40"/>
      <c r="B175" s="140"/>
      <c r="C175" s="178" t="s">
        <v>318</v>
      </c>
      <c r="D175" s="149"/>
      <c r="E175" s="153">
        <v>6</v>
      </c>
      <c r="F175" s="156"/>
      <c r="G175" s="156"/>
      <c r="H175" s="156"/>
      <c r="I175" s="156"/>
      <c r="J175" s="156"/>
      <c r="K175" s="156"/>
      <c r="L175" s="156"/>
      <c r="M175" s="156"/>
      <c r="N175" s="147"/>
      <c r="O175" s="147"/>
      <c r="P175" s="147"/>
      <c r="Q175" s="147"/>
      <c r="R175" s="147"/>
      <c r="S175" s="147"/>
      <c r="T175" s="148"/>
      <c r="U175" s="147"/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113</v>
      </c>
      <c r="AF175" s="139">
        <v>0</v>
      </c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40"/>
      <c r="B176" s="140"/>
      <c r="C176" s="178" t="s">
        <v>319</v>
      </c>
      <c r="D176" s="149"/>
      <c r="E176" s="153">
        <v>4.2</v>
      </c>
      <c r="F176" s="156"/>
      <c r="G176" s="156"/>
      <c r="H176" s="156"/>
      <c r="I176" s="156"/>
      <c r="J176" s="156"/>
      <c r="K176" s="156"/>
      <c r="L176" s="156"/>
      <c r="M176" s="156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113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0"/>
      <c r="B177" s="140"/>
      <c r="C177" s="178" t="s">
        <v>320</v>
      </c>
      <c r="D177" s="149"/>
      <c r="E177" s="153">
        <v>9.4</v>
      </c>
      <c r="F177" s="156"/>
      <c r="G177" s="156"/>
      <c r="H177" s="156"/>
      <c r="I177" s="156"/>
      <c r="J177" s="156"/>
      <c r="K177" s="156"/>
      <c r="L177" s="156"/>
      <c r="M177" s="156"/>
      <c r="N177" s="147"/>
      <c r="O177" s="147"/>
      <c r="P177" s="147"/>
      <c r="Q177" s="147"/>
      <c r="R177" s="147"/>
      <c r="S177" s="147"/>
      <c r="T177" s="148"/>
      <c r="U177" s="147"/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113</v>
      </c>
      <c r="AF177" s="139">
        <v>0</v>
      </c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40"/>
      <c r="B178" s="140"/>
      <c r="C178" s="178" t="s">
        <v>321</v>
      </c>
      <c r="D178" s="149"/>
      <c r="E178" s="153">
        <v>7.2</v>
      </c>
      <c r="F178" s="156"/>
      <c r="G178" s="156"/>
      <c r="H178" s="156"/>
      <c r="I178" s="156"/>
      <c r="J178" s="156"/>
      <c r="K178" s="156"/>
      <c r="L178" s="156"/>
      <c r="M178" s="156"/>
      <c r="N178" s="147"/>
      <c r="O178" s="147"/>
      <c r="P178" s="147"/>
      <c r="Q178" s="147"/>
      <c r="R178" s="147"/>
      <c r="S178" s="147"/>
      <c r="T178" s="148"/>
      <c r="U178" s="147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 t="s">
        <v>113</v>
      </c>
      <c r="AF178" s="139">
        <v>0</v>
      </c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40">
        <v>58</v>
      </c>
      <c r="B179" s="140" t="s">
        <v>322</v>
      </c>
      <c r="C179" s="177" t="s">
        <v>323</v>
      </c>
      <c r="D179" s="147" t="s">
        <v>161</v>
      </c>
      <c r="E179" s="152">
        <v>36.1</v>
      </c>
      <c r="F179" s="155">
        <f>H179+J179</f>
        <v>0</v>
      </c>
      <c r="G179" s="156">
        <f>ROUND(E179*F179,2)</f>
        <v>0</v>
      </c>
      <c r="H179" s="156"/>
      <c r="I179" s="156">
        <f>ROUND(E179*H179,2)</f>
        <v>0</v>
      </c>
      <c r="J179" s="156"/>
      <c r="K179" s="156">
        <f>ROUND(E179*J179,2)</f>
        <v>0</v>
      </c>
      <c r="L179" s="156">
        <v>21</v>
      </c>
      <c r="M179" s="156">
        <f>G179*(1+L179/100)</f>
        <v>0</v>
      </c>
      <c r="N179" s="147">
        <v>0</v>
      </c>
      <c r="O179" s="147">
        <f>ROUND(E179*N179,5)</f>
        <v>0</v>
      </c>
      <c r="P179" s="147">
        <v>0</v>
      </c>
      <c r="Q179" s="147">
        <f>ROUND(E179*P179,5)</f>
        <v>0</v>
      </c>
      <c r="R179" s="147"/>
      <c r="S179" s="147"/>
      <c r="T179" s="148">
        <v>0.32</v>
      </c>
      <c r="U179" s="147">
        <f>ROUND(E179*T179,2)</f>
        <v>11.55</v>
      </c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111</v>
      </c>
      <c r="AF179" s="139"/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40"/>
      <c r="B180" s="140"/>
      <c r="C180" s="178" t="s">
        <v>317</v>
      </c>
      <c r="D180" s="149"/>
      <c r="E180" s="153">
        <v>9.3000000000000007</v>
      </c>
      <c r="F180" s="156"/>
      <c r="G180" s="156"/>
      <c r="H180" s="156"/>
      <c r="I180" s="156"/>
      <c r="J180" s="156"/>
      <c r="K180" s="156"/>
      <c r="L180" s="156"/>
      <c r="M180" s="156"/>
      <c r="N180" s="147"/>
      <c r="O180" s="147"/>
      <c r="P180" s="147"/>
      <c r="Q180" s="147"/>
      <c r="R180" s="147"/>
      <c r="S180" s="147"/>
      <c r="T180" s="148"/>
      <c r="U180" s="147"/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 t="s">
        <v>113</v>
      </c>
      <c r="AF180" s="139">
        <v>0</v>
      </c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 x14ac:dyDescent="0.2">
      <c r="A181" s="140"/>
      <c r="B181" s="140"/>
      <c r="C181" s="178" t="s">
        <v>318</v>
      </c>
      <c r="D181" s="149"/>
      <c r="E181" s="153">
        <v>6</v>
      </c>
      <c r="F181" s="156"/>
      <c r="G181" s="156"/>
      <c r="H181" s="156"/>
      <c r="I181" s="156"/>
      <c r="J181" s="156"/>
      <c r="K181" s="156"/>
      <c r="L181" s="156"/>
      <c r="M181" s="156"/>
      <c r="N181" s="147"/>
      <c r="O181" s="147"/>
      <c r="P181" s="147"/>
      <c r="Q181" s="147"/>
      <c r="R181" s="147"/>
      <c r="S181" s="147"/>
      <c r="T181" s="148"/>
      <c r="U181" s="147"/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113</v>
      </c>
      <c r="AF181" s="139">
        <v>0</v>
      </c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40"/>
      <c r="B182" s="140"/>
      <c r="C182" s="178" t="s">
        <v>319</v>
      </c>
      <c r="D182" s="149"/>
      <c r="E182" s="153">
        <v>4.2</v>
      </c>
      <c r="F182" s="156"/>
      <c r="G182" s="156"/>
      <c r="H182" s="156"/>
      <c r="I182" s="156"/>
      <c r="J182" s="156"/>
      <c r="K182" s="156"/>
      <c r="L182" s="156"/>
      <c r="M182" s="156"/>
      <c r="N182" s="147"/>
      <c r="O182" s="147"/>
      <c r="P182" s="147"/>
      <c r="Q182" s="147"/>
      <c r="R182" s="147"/>
      <c r="S182" s="147"/>
      <c r="T182" s="148"/>
      <c r="U182" s="147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113</v>
      </c>
      <c r="AF182" s="139">
        <v>0</v>
      </c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40"/>
      <c r="B183" s="140"/>
      <c r="C183" s="178" t="s">
        <v>320</v>
      </c>
      <c r="D183" s="149"/>
      <c r="E183" s="153">
        <v>9.4</v>
      </c>
      <c r="F183" s="156"/>
      <c r="G183" s="156"/>
      <c r="H183" s="156"/>
      <c r="I183" s="156"/>
      <c r="J183" s="156"/>
      <c r="K183" s="156"/>
      <c r="L183" s="156"/>
      <c r="M183" s="156"/>
      <c r="N183" s="147"/>
      <c r="O183" s="147"/>
      <c r="P183" s="147"/>
      <c r="Q183" s="147"/>
      <c r="R183" s="147"/>
      <c r="S183" s="147"/>
      <c r="T183" s="148"/>
      <c r="U183" s="147"/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113</v>
      </c>
      <c r="AF183" s="139">
        <v>0</v>
      </c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40"/>
      <c r="B184" s="140"/>
      <c r="C184" s="178" t="s">
        <v>321</v>
      </c>
      <c r="D184" s="149"/>
      <c r="E184" s="153">
        <v>7.2</v>
      </c>
      <c r="F184" s="156"/>
      <c r="G184" s="156"/>
      <c r="H184" s="156"/>
      <c r="I184" s="156"/>
      <c r="J184" s="156"/>
      <c r="K184" s="156"/>
      <c r="L184" s="156"/>
      <c r="M184" s="156"/>
      <c r="N184" s="147"/>
      <c r="O184" s="147"/>
      <c r="P184" s="147"/>
      <c r="Q184" s="147"/>
      <c r="R184" s="147"/>
      <c r="S184" s="147"/>
      <c r="T184" s="148"/>
      <c r="U184" s="147"/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 t="s">
        <v>113</v>
      </c>
      <c r="AF184" s="139">
        <v>0</v>
      </c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40">
        <v>59</v>
      </c>
      <c r="B185" s="140" t="s">
        <v>324</v>
      </c>
      <c r="C185" s="177" t="s">
        <v>325</v>
      </c>
      <c r="D185" s="147" t="s">
        <v>110</v>
      </c>
      <c r="E185" s="152">
        <v>2.5096292999999998</v>
      </c>
      <c r="F185" s="155">
        <f>H185+J185</f>
        <v>0</v>
      </c>
      <c r="G185" s="156">
        <f>ROUND(E185*F185,2)</f>
        <v>0</v>
      </c>
      <c r="H185" s="156"/>
      <c r="I185" s="156">
        <f>ROUND(E185*H185,2)</f>
        <v>0</v>
      </c>
      <c r="J185" s="156"/>
      <c r="K185" s="156">
        <f>ROUND(E185*J185,2)</f>
        <v>0</v>
      </c>
      <c r="L185" s="156">
        <v>21</v>
      </c>
      <c r="M185" s="156">
        <f>G185*(1+L185/100)</f>
        <v>0</v>
      </c>
      <c r="N185" s="147">
        <v>2.5249999999999999</v>
      </c>
      <c r="O185" s="147">
        <f>ROUND(E185*N185,5)</f>
        <v>6.3368099999999998</v>
      </c>
      <c r="P185" s="147">
        <v>0</v>
      </c>
      <c r="Q185" s="147">
        <f>ROUND(E185*P185,5)</f>
        <v>0</v>
      </c>
      <c r="R185" s="147"/>
      <c r="S185" s="147"/>
      <c r="T185" s="148">
        <v>0.48</v>
      </c>
      <c r="U185" s="147">
        <f>ROUND(E185*T185,2)</f>
        <v>1.2</v>
      </c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111</v>
      </c>
      <c r="AF185" s="139"/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outlineLevel="1" x14ac:dyDescent="0.2">
      <c r="A186" s="140"/>
      <c r="B186" s="140"/>
      <c r="C186" s="178" t="s">
        <v>326</v>
      </c>
      <c r="D186" s="149"/>
      <c r="E186" s="153">
        <v>1.5193517999999999</v>
      </c>
      <c r="F186" s="156"/>
      <c r="G186" s="156"/>
      <c r="H186" s="156"/>
      <c r="I186" s="156"/>
      <c r="J186" s="156"/>
      <c r="K186" s="156"/>
      <c r="L186" s="156"/>
      <c r="M186" s="156"/>
      <c r="N186" s="147"/>
      <c r="O186" s="147"/>
      <c r="P186" s="147"/>
      <c r="Q186" s="147"/>
      <c r="R186" s="147"/>
      <c r="S186" s="147"/>
      <c r="T186" s="148"/>
      <c r="U186" s="147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 t="s">
        <v>113</v>
      </c>
      <c r="AF186" s="139">
        <v>0</v>
      </c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outlineLevel="1" x14ac:dyDescent="0.2">
      <c r="A187" s="140"/>
      <c r="B187" s="140"/>
      <c r="C187" s="178" t="s">
        <v>327</v>
      </c>
      <c r="D187" s="149"/>
      <c r="E187" s="153">
        <v>0.99027750000000003</v>
      </c>
      <c r="F187" s="156"/>
      <c r="G187" s="156"/>
      <c r="H187" s="156"/>
      <c r="I187" s="156"/>
      <c r="J187" s="156"/>
      <c r="K187" s="156"/>
      <c r="L187" s="156"/>
      <c r="M187" s="156"/>
      <c r="N187" s="147"/>
      <c r="O187" s="147"/>
      <c r="P187" s="147"/>
      <c r="Q187" s="147"/>
      <c r="R187" s="147"/>
      <c r="S187" s="147"/>
      <c r="T187" s="148"/>
      <c r="U187" s="147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 t="s">
        <v>113</v>
      </c>
      <c r="AF187" s="139">
        <v>0</v>
      </c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ht="22.5" outlineLevel="1" x14ac:dyDescent="0.2">
      <c r="A188" s="140">
        <v>60</v>
      </c>
      <c r="B188" s="140" t="s">
        <v>328</v>
      </c>
      <c r="C188" s="177" t="s">
        <v>329</v>
      </c>
      <c r="D188" s="147" t="s">
        <v>254</v>
      </c>
      <c r="E188" s="152">
        <v>7.3615792799999996E-2</v>
      </c>
      <c r="F188" s="155">
        <f>H188+J188</f>
        <v>0</v>
      </c>
      <c r="G188" s="156">
        <f>ROUND(E188*F188,2)</f>
        <v>0</v>
      </c>
      <c r="H188" s="156"/>
      <c r="I188" s="156">
        <f>ROUND(E188*H188,2)</f>
        <v>0</v>
      </c>
      <c r="J188" s="156"/>
      <c r="K188" s="156">
        <f>ROUND(E188*J188,2)</f>
        <v>0</v>
      </c>
      <c r="L188" s="156">
        <v>21</v>
      </c>
      <c r="M188" s="156">
        <f>G188*(1+L188/100)</f>
        <v>0</v>
      </c>
      <c r="N188" s="147">
        <v>1.0662499999999999</v>
      </c>
      <c r="O188" s="147">
        <f>ROUND(E188*N188,5)</f>
        <v>7.8490000000000004E-2</v>
      </c>
      <c r="P188" s="147">
        <v>0</v>
      </c>
      <c r="Q188" s="147">
        <f>ROUND(E188*P188,5)</f>
        <v>0</v>
      </c>
      <c r="R188" s="147"/>
      <c r="S188" s="147"/>
      <c r="T188" s="148">
        <v>15.23</v>
      </c>
      <c r="U188" s="147">
        <f>ROUND(E188*T188,2)</f>
        <v>1.1200000000000001</v>
      </c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111</v>
      </c>
      <c r="AF188" s="139"/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">
      <c r="A189" s="140"/>
      <c r="B189" s="140"/>
      <c r="C189" s="178" t="s">
        <v>330</v>
      </c>
      <c r="D189" s="149"/>
      <c r="E189" s="153">
        <v>4.4567652800000003E-2</v>
      </c>
      <c r="F189" s="156"/>
      <c r="G189" s="156"/>
      <c r="H189" s="156"/>
      <c r="I189" s="156"/>
      <c r="J189" s="156"/>
      <c r="K189" s="156"/>
      <c r="L189" s="156"/>
      <c r="M189" s="156"/>
      <c r="N189" s="147"/>
      <c r="O189" s="147"/>
      <c r="P189" s="147"/>
      <c r="Q189" s="147"/>
      <c r="R189" s="147"/>
      <c r="S189" s="147"/>
      <c r="T189" s="148"/>
      <c r="U189" s="147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113</v>
      </c>
      <c r="AF189" s="139">
        <v>0</v>
      </c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40"/>
      <c r="B190" s="140"/>
      <c r="C190" s="178" t="s">
        <v>331</v>
      </c>
      <c r="D190" s="149"/>
      <c r="E190" s="153">
        <v>2.904814E-2</v>
      </c>
      <c r="F190" s="156"/>
      <c r="G190" s="156"/>
      <c r="H190" s="156"/>
      <c r="I190" s="156"/>
      <c r="J190" s="156"/>
      <c r="K190" s="156"/>
      <c r="L190" s="156"/>
      <c r="M190" s="156"/>
      <c r="N190" s="147"/>
      <c r="O190" s="147"/>
      <c r="P190" s="147"/>
      <c r="Q190" s="147"/>
      <c r="R190" s="147"/>
      <c r="S190" s="147"/>
      <c r="T190" s="148"/>
      <c r="U190" s="147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113</v>
      </c>
      <c r="AF190" s="139">
        <v>0</v>
      </c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ht="22.5" outlineLevel="1" x14ac:dyDescent="0.2">
      <c r="A191" s="140">
        <v>61</v>
      </c>
      <c r="B191" s="140" t="s">
        <v>332</v>
      </c>
      <c r="C191" s="177" t="s">
        <v>333</v>
      </c>
      <c r="D191" s="147" t="s">
        <v>161</v>
      </c>
      <c r="E191" s="152">
        <v>5.0114400000000003</v>
      </c>
      <c r="F191" s="155">
        <f>H191+J191</f>
        <v>0</v>
      </c>
      <c r="G191" s="156">
        <f>ROUND(E191*F191,2)</f>
        <v>0</v>
      </c>
      <c r="H191" s="156"/>
      <c r="I191" s="156">
        <f>ROUND(E191*H191,2)</f>
        <v>0</v>
      </c>
      <c r="J191" s="156"/>
      <c r="K191" s="156">
        <f>ROUND(E191*J191,2)</f>
        <v>0</v>
      </c>
      <c r="L191" s="156">
        <v>21</v>
      </c>
      <c r="M191" s="156">
        <f>G191*(1+L191/100)</f>
        <v>0</v>
      </c>
      <c r="N191" s="147">
        <v>3.6400000000000002E-2</v>
      </c>
      <c r="O191" s="147">
        <f>ROUND(E191*N191,5)</f>
        <v>0.18242</v>
      </c>
      <c r="P191" s="147">
        <v>0</v>
      </c>
      <c r="Q191" s="147">
        <f>ROUND(E191*P191,5)</f>
        <v>0</v>
      </c>
      <c r="R191" s="147"/>
      <c r="S191" s="147"/>
      <c r="T191" s="148">
        <v>0.53</v>
      </c>
      <c r="U191" s="147">
        <f>ROUND(E191*T191,2)</f>
        <v>2.66</v>
      </c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111</v>
      </c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outlineLevel="1" x14ac:dyDescent="0.2">
      <c r="A192" s="140"/>
      <c r="B192" s="140"/>
      <c r="C192" s="178" t="s">
        <v>334</v>
      </c>
      <c r="D192" s="149"/>
      <c r="E192" s="153">
        <v>3.1902400000000002</v>
      </c>
      <c r="F192" s="156"/>
      <c r="G192" s="156"/>
      <c r="H192" s="156"/>
      <c r="I192" s="156"/>
      <c r="J192" s="156"/>
      <c r="K192" s="156"/>
      <c r="L192" s="156"/>
      <c r="M192" s="156"/>
      <c r="N192" s="147"/>
      <c r="O192" s="147"/>
      <c r="P192" s="147"/>
      <c r="Q192" s="147"/>
      <c r="R192" s="147"/>
      <c r="S192" s="147"/>
      <c r="T192" s="148"/>
      <c r="U192" s="147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 t="s">
        <v>113</v>
      </c>
      <c r="AF192" s="139">
        <v>0</v>
      </c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outlineLevel="1" x14ac:dyDescent="0.2">
      <c r="A193" s="140"/>
      <c r="B193" s="140"/>
      <c r="C193" s="178" t="s">
        <v>335</v>
      </c>
      <c r="D193" s="149"/>
      <c r="E193" s="153">
        <v>1.8211999999999999</v>
      </c>
      <c r="F193" s="156"/>
      <c r="G193" s="156"/>
      <c r="H193" s="156"/>
      <c r="I193" s="156"/>
      <c r="J193" s="156"/>
      <c r="K193" s="156"/>
      <c r="L193" s="156"/>
      <c r="M193" s="156"/>
      <c r="N193" s="147"/>
      <c r="O193" s="147"/>
      <c r="P193" s="147"/>
      <c r="Q193" s="147"/>
      <c r="R193" s="147"/>
      <c r="S193" s="147"/>
      <c r="T193" s="148"/>
      <c r="U193" s="147"/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 t="s">
        <v>113</v>
      </c>
      <c r="AF193" s="139">
        <v>0</v>
      </c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">
      <c r="A194" s="140">
        <v>62</v>
      </c>
      <c r="B194" s="140" t="s">
        <v>322</v>
      </c>
      <c r="C194" s="177" t="s">
        <v>323</v>
      </c>
      <c r="D194" s="147" t="s">
        <v>161</v>
      </c>
      <c r="E194" s="152">
        <v>5.0114400000000003</v>
      </c>
      <c r="F194" s="155">
        <f>H194+J194</f>
        <v>0</v>
      </c>
      <c r="G194" s="156">
        <f>ROUND(E194*F194,2)</f>
        <v>0</v>
      </c>
      <c r="H194" s="156"/>
      <c r="I194" s="156">
        <f>ROUND(E194*H194,2)</f>
        <v>0</v>
      </c>
      <c r="J194" s="156"/>
      <c r="K194" s="156">
        <f>ROUND(E194*J194,2)</f>
        <v>0</v>
      </c>
      <c r="L194" s="156">
        <v>21</v>
      </c>
      <c r="M194" s="156">
        <f>G194*(1+L194/100)</f>
        <v>0</v>
      </c>
      <c r="N194" s="147">
        <v>0</v>
      </c>
      <c r="O194" s="147">
        <f>ROUND(E194*N194,5)</f>
        <v>0</v>
      </c>
      <c r="P194" s="147">
        <v>0</v>
      </c>
      <c r="Q194" s="147">
        <f>ROUND(E194*P194,5)</f>
        <v>0</v>
      </c>
      <c r="R194" s="147"/>
      <c r="S194" s="147"/>
      <c r="T194" s="148">
        <v>0.32</v>
      </c>
      <c r="U194" s="147">
        <f>ROUND(E194*T194,2)</f>
        <v>1.6</v>
      </c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111</v>
      </c>
      <c r="AF194" s="139"/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">
      <c r="A195" s="140"/>
      <c r="B195" s="140"/>
      <c r="C195" s="178" t="s">
        <v>336</v>
      </c>
      <c r="D195" s="149"/>
      <c r="E195" s="153">
        <v>3.1902400000000002</v>
      </c>
      <c r="F195" s="156"/>
      <c r="G195" s="156"/>
      <c r="H195" s="156"/>
      <c r="I195" s="156"/>
      <c r="J195" s="156"/>
      <c r="K195" s="156"/>
      <c r="L195" s="156"/>
      <c r="M195" s="156"/>
      <c r="N195" s="147"/>
      <c r="O195" s="147"/>
      <c r="P195" s="147"/>
      <c r="Q195" s="147"/>
      <c r="R195" s="147"/>
      <c r="S195" s="147"/>
      <c r="T195" s="148"/>
      <c r="U195" s="147"/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 t="s">
        <v>113</v>
      </c>
      <c r="AF195" s="139">
        <v>0</v>
      </c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40"/>
      <c r="B196" s="140"/>
      <c r="C196" s="178" t="s">
        <v>335</v>
      </c>
      <c r="D196" s="149"/>
      <c r="E196" s="153">
        <v>1.8211999999999999</v>
      </c>
      <c r="F196" s="156"/>
      <c r="G196" s="156"/>
      <c r="H196" s="156"/>
      <c r="I196" s="156"/>
      <c r="J196" s="156"/>
      <c r="K196" s="156"/>
      <c r="L196" s="156"/>
      <c r="M196" s="156"/>
      <c r="N196" s="147"/>
      <c r="O196" s="147"/>
      <c r="P196" s="147"/>
      <c r="Q196" s="147"/>
      <c r="R196" s="147"/>
      <c r="S196" s="147"/>
      <c r="T196" s="148"/>
      <c r="U196" s="147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113</v>
      </c>
      <c r="AF196" s="139">
        <v>0</v>
      </c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x14ac:dyDescent="0.2">
      <c r="A197" s="141" t="s">
        <v>106</v>
      </c>
      <c r="B197" s="141" t="s">
        <v>57</v>
      </c>
      <c r="C197" s="179" t="s">
        <v>58</v>
      </c>
      <c r="D197" s="150"/>
      <c r="E197" s="154"/>
      <c r="F197" s="159"/>
      <c r="G197" s="159">
        <f>SUMIF(AE198:AE227,"&lt;&gt;NOR",G198:G227)</f>
        <v>0</v>
      </c>
      <c r="H197" s="159"/>
      <c r="I197" s="159">
        <f>SUM(I198:I227)</f>
        <v>0</v>
      </c>
      <c r="J197" s="159"/>
      <c r="K197" s="159">
        <f>SUM(K198:K227)</f>
        <v>0</v>
      </c>
      <c r="L197" s="159"/>
      <c r="M197" s="159">
        <f>SUM(M198:M227)</f>
        <v>0</v>
      </c>
      <c r="N197" s="150"/>
      <c r="O197" s="150">
        <f>SUM(O198:O227)</f>
        <v>6384.0746999999983</v>
      </c>
      <c r="P197" s="150"/>
      <c r="Q197" s="150">
        <f>SUM(Q198:Q227)</f>
        <v>0</v>
      </c>
      <c r="R197" s="150"/>
      <c r="S197" s="150"/>
      <c r="T197" s="151"/>
      <c r="U197" s="150">
        <f>SUM(U198:U227)</f>
        <v>983.68000000000006</v>
      </c>
      <c r="AE197" t="s">
        <v>107</v>
      </c>
    </row>
    <row r="198" spans="1:60" outlineLevel="1" x14ac:dyDescent="0.2">
      <c r="A198" s="140">
        <v>63</v>
      </c>
      <c r="B198" s="140" t="s">
        <v>337</v>
      </c>
      <c r="C198" s="177" t="s">
        <v>338</v>
      </c>
      <c r="D198" s="147" t="s">
        <v>161</v>
      </c>
      <c r="E198" s="152">
        <v>6136</v>
      </c>
      <c r="F198" s="155">
        <f>H198+J198</f>
        <v>0</v>
      </c>
      <c r="G198" s="156">
        <f>ROUND(E198*F198,2)</f>
        <v>0</v>
      </c>
      <c r="H198" s="156"/>
      <c r="I198" s="156">
        <f>ROUND(E198*H198,2)</f>
        <v>0</v>
      </c>
      <c r="J198" s="156"/>
      <c r="K198" s="156">
        <f>ROUND(E198*J198,2)</f>
        <v>0</v>
      </c>
      <c r="L198" s="156">
        <v>21</v>
      </c>
      <c r="M198" s="156">
        <f>G198*(1+L198/100)</f>
        <v>0</v>
      </c>
      <c r="N198" s="147">
        <v>6.7849999999999994E-2</v>
      </c>
      <c r="O198" s="147">
        <f>ROUND(E198*N198,5)</f>
        <v>416.32760000000002</v>
      </c>
      <c r="P198" s="147">
        <v>0</v>
      </c>
      <c r="Q198" s="147">
        <f>ROUND(E198*P198,5)</f>
        <v>0</v>
      </c>
      <c r="R198" s="147"/>
      <c r="S198" s="147"/>
      <c r="T198" s="148">
        <v>0</v>
      </c>
      <c r="U198" s="147">
        <f>ROUND(E198*T198,2)</f>
        <v>0</v>
      </c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 t="s">
        <v>166</v>
      </c>
      <c r="AF198" s="139"/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 x14ac:dyDescent="0.2">
      <c r="A199" s="140"/>
      <c r="B199" s="140"/>
      <c r="C199" s="178" t="s">
        <v>339</v>
      </c>
      <c r="D199" s="149"/>
      <c r="E199" s="153">
        <v>5688</v>
      </c>
      <c r="F199" s="156"/>
      <c r="G199" s="156"/>
      <c r="H199" s="156"/>
      <c r="I199" s="156"/>
      <c r="J199" s="156"/>
      <c r="K199" s="156"/>
      <c r="L199" s="156"/>
      <c r="M199" s="156"/>
      <c r="N199" s="147"/>
      <c r="O199" s="147"/>
      <c r="P199" s="147"/>
      <c r="Q199" s="147"/>
      <c r="R199" s="147"/>
      <c r="S199" s="147"/>
      <c r="T199" s="148"/>
      <c r="U199" s="147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113</v>
      </c>
      <c r="AF199" s="139">
        <v>0</v>
      </c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outlineLevel="1" x14ac:dyDescent="0.2">
      <c r="A200" s="140"/>
      <c r="B200" s="140"/>
      <c r="C200" s="178" t="s">
        <v>340</v>
      </c>
      <c r="D200" s="149"/>
      <c r="E200" s="153">
        <v>448</v>
      </c>
      <c r="F200" s="156"/>
      <c r="G200" s="156"/>
      <c r="H200" s="156"/>
      <c r="I200" s="156"/>
      <c r="J200" s="156"/>
      <c r="K200" s="156"/>
      <c r="L200" s="156"/>
      <c r="M200" s="156"/>
      <c r="N200" s="147"/>
      <c r="O200" s="147"/>
      <c r="P200" s="147"/>
      <c r="Q200" s="147"/>
      <c r="R200" s="147"/>
      <c r="S200" s="147"/>
      <c r="T200" s="148"/>
      <c r="U200" s="147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113</v>
      </c>
      <c r="AF200" s="139">
        <v>0</v>
      </c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40">
        <v>64</v>
      </c>
      <c r="B201" s="140" t="s">
        <v>341</v>
      </c>
      <c r="C201" s="177" t="s">
        <v>342</v>
      </c>
      <c r="D201" s="147" t="s">
        <v>161</v>
      </c>
      <c r="E201" s="152">
        <v>6136</v>
      </c>
      <c r="F201" s="155">
        <f>H201+J201</f>
        <v>0</v>
      </c>
      <c r="G201" s="156">
        <f>ROUND(E201*F201,2)</f>
        <v>0</v>
      </c>
      <c r="H201" s="156"/>
      <c r="I201" s="156">
        <f>ROUND(E201*H201,2)</f>
        <v>0</v>
      </c>
      <c r="J201" s="156"/>
      <c r="K201" s="156">
        <f>ROUND(E201*J201,2)</f>
        <v>0</v>
      </c>
      <c r="L201" s="156">
        <v>21</v>
      </c>
      <c r="M201" s="156">
        <f>G201*(1+L201/100)</f>
        <v>0</v>
      </c>
      <c r="N201" s="147">
        <v>6.7849999999999994E-2</v>
      </c>
      <c r="O201" s="147">
        <f>ROUND(E201*N201,5)</f>
        <v>416.32760000000002</v>
      </c>
      <c r="P201" s="147">
        <v>0</v>
      </c>
      <c r="Q201" s="147">
        <f>ROUND(E201*P201,5)</f>
        <v>0</v>
      </c>
      <c r="R201" s="147"/>
      <c r="S201" s="147"/>
      <c r="T201" s="148">
        <v>0</v>
      </c>
      <c r="U201" s="147">
        <f>ROUND(E201*T201,2)</f>
        <v>0</v>
      </c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 t="s">
        <v>166</v>
      </c>
      <c r="AF201" s="139"/>
      <c r="AG201" s="139"/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outlineLevel="1" x14ac:dyDescent="0.2">
      <c r="A202" s="140"/>
      <c r="B202" s="140"/>
      <c r="C202" s="178" t="s">
        <v>339</v>
      </c>
      <c r="D202" s="149"/>
      <c r="E202" s="153">
        <v>5688</v>
      </c>
      <c r="F202" s="156"/>
      <c r="G202" s="156"/>
      <c r="H202" s="156"/>
      <c r="I202" s="156"/>
      <c r="J202" s="156"/>
      <c r="K202" s="156"/>
      <c r="L202" s="156"/>
      <c r="M202" s="156"/>
      <c r="N202" s="147"/>
      <c r="O202" s="147"/>
      <c r="P202" s="147"/>
      <c r="Q202" s="147"/>
      <c r="R202" s="147"/>
      <c r="S202" s="147"/>
      <c r="T202" s="148"/>
      <c r="U202" s="147"/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 t="s">
        <v>113</v>
      </c>
      <c r="AF202" s="139">
        <v>0</v>
      </c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outlineLevel="1" x14ac:dyDescent="0.2">
      <c r="A203" s="140"/>
      <c r="B203" s="140"/>
      <c r="C203" s="178" t="s">
        <v>340</v>
      </c>
      <c r="D203" s="149"/>
      <c r="E203" s="153">
        <v>448</v>
      </c>
      <c r="F203" s="156"/>
      <c r="G203" s="156"/>
      <c r="H203" s="156"/>
      <c r="I203" s="156"/>
      <c r="J203" s="156"/>
      <c r="K203" s="156"/>
      <c r="L203" s="156"/>
      <c r="M203" s="156"/>
      <c r="N203" s="147"/>
      <c r="O203" s="147"/>
      <c r="P203" s="147"/>
      <c r="Q203" s="147"/>
      <c r="R203" s="147"/>
      <c r="S203" s="147"/>
      <c r="T203" s="148"/>
      <c r="U203" s="147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 t="s">
        <v>113</v>
      </c>
      <c r="AF203" s="139">
        <v>0</v>
      </c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ht="22.5" outlineLevel="1" x14ac:dyDescent="0.2">
      <c r="A204" s="140">
        <v>65</v>
      </c>
      <c r="B204" s="140" t="s">
        <v>343</v>
      </c>
      <c r="C204" s="177" t="s">
        <v>344</v>
      </c>
      <c r="D204" s="147" t="s">
        <v>161</v>
      </c>
      <c r="E204" s="152">
        <v>6136</v>
      </c>
      <c r="F204" s="155">
        <f>H204+J204</f>
        <v>0</v>
      </c>
      <c r="G204" s="156">
        <f>ROUND(E204*F204,2)</f>
        <v>0</v>
      </c>
      <c r="H204" s="156"/>
      <c r="I204" s="156">
        <f>ROUND(E204*H204,2)</f>
        <v>0</v>
      </c>
      <c r="J204" s="156"/>
      <c r="K204" s="156">
        <f>ROUND(E204*J204,2)</f>
        <v>0</v>
      </c>
      <c r="L204" s="156">
        <v>21</v>
      </c>
      <c r="M204" s="156">
        <f>G204*(1+L204/100)</f>
        <v>0</v>
      </c>
      <c r="N204" s="147">
        <v>0.28799999999999998</v>
      </c>
      <c r="O204" s="147">
        <f>ROUND(E204*N204,5)</f>
        <v>1767.1679999999999</v>
      </c>
      <c r="P204" s="147">
        <v>0</v>
      </c>
      <c r="Q204" s="147">
        <f>ROUND(E204*P204,5)</f>
        <v>0</v>
      </c>
      <c r="R204" s="147"/>
      <c r="S204" s="147"/>
      <c r="T204" s="148">
        <v>0.02</v>
      </c>
      <c r="U204" s="147">
        <f>ROUND(E204*T204,2)</f>
        <v>122.72</v>
      </c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 t="s">
        <v>111</v>
      </c>
      <c r="AF204" s="139"/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outlineLevel="1" x14ac:dyDescent="0.2">
      <c r="A205" s="140"/>
      <c r="B205" s="140"/>
      <c r="C205" s="178" t="s">
        <v>339</v>
      </c>
      <c r="D205" s="149"/>
      <c r="E205" s="153">
        <v>5688</v>
      </c>
      <c r="F205" s="156"/>
      <c r="G205" s="156"/>
      <c r="H205" s="156"/>
      <c r="I205" s="156"/>
      <c r="J205" s="156"/>
      <c r="K205" s="156"/>
      <c r="L205" s="156"/>
      <c r="M205" s="156"/>
      <c r="N205" s="147"/>
      <c r="O205" s="147"/>
      <c r="P205" s="147"/>
      <c r="Q205" s="147"/>
      <c r="R205" s="147"/>
      <c r="S205" s="147"/>
      <c r="T205" s="148"/>
      <c r="U205" s="147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 t="s">
        <v>113</v>
      </c>
      <c r="AF205" s="139">
        <v>0</v>
      </c>
      <c r="AG205" s="139"/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outlineLevel="1" x14ac:dyDescent="0.2">
      <c r="A206" s="140"/>
      <c r="B206" s="140"/>
      <c r="C206" s="178" t="s">
        <v>340</v>
      </c>
      <c r="D206" s="149"/>
      <c r="E206" s="153">
        <v>448</v>
      </c>
      <c r="F206" s="156"/>
      <c r="G206" s="156"/>
      <c r="H206" s="156"/>
      <c r="I206" s="156"/>
      <c r="J206" s="156"/>
      <c r="K206" s="156"/>
      <c r="L206" s="156"/>
      <c r="M206" s="156"/>
      <c r="N206" s="147"/>
      <c r="O206" s="147"/>
      <c r="P206" s="147"/>
      <c r="Q206" s="147"/>
      <c r="R206" s="147"/>
      <c r="S206" s="147"/>
      <c r="T206" s="148"/>
      <c r="U206" s="147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 t="s">
        <v>113</v>
      </c>
      <c r="AF206" s="139">
        <v>0</v>
      </c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40">
        <v>66</v>
      </c>
      <c r="B207" s="140" t="s">
        <v>345</v>
      </c>
      <c r="C207" s="177" t="s">
        <v>346</v>
      </c>
      <c r="D207" s="147" t="s">
        <v>161</v>
      </c>
      <c r="E207" s="152">
        <v>6136</v>
      </c>
      <c r="F207" s="155">
        <f>H207+J207</f>
        <v>0</v>
      </c>
      <c r="G207" s="156">
        <f>ROUND(E207*F207,2)</f>
        <v>0</v>
      </c>
      <c r="H207" s="156"/>
      <c r="I207" s="156">
        <f>ROUND(E207*H207,2)</f>
        <v>0</v>
      </c>
      <c r="J207" s="156"/>
      <c r="K207" s="156">
        <f>ROUND(E207*J207,2)</f>
        <v>0</v>
      </c>
      <c r="L207" s="156">
        <v>21</v>
      </c>
      <c r="M207" s="156">
        <f>G207*(1+L207/100)</f>
        <v>0</v>
      </c>
      <c r="N207" s="147">
        <v>0.32250000000000001</v>
      </c>
      <c r="O207" s="147">
        <f>ROUND(E207*N207,5)</f>
        <v>1978.86</v>
      </c>
      <c r="P207" s="147">
        <v>0</v>
      </c>
      <c r="Q207" s="147">
        <f>ROUND(E207*P207,5)</f>
        <v>0</v>
      </c>
      <c r="R207" s="147"/>
      <c r="S207" s="147"/>
      <c r="T207" s="148">
        <v>2.5999999999999999E-2</v>
      </c>
      <c r="U207" s="147">
        <f>ROUND(E207*T207,2)</f>
        <v>159.54</v>
      </c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 t="s">
        <v>111</v>
      </c>
      <c r="AF207" s="139"/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40"/>
      <c r="B208" s="140"/>
      <c r="C208" s="178" t="s">
        <v>339</v>
      </c>
      <c r="D208" s="149"/>
      <c r="E208" s="153">
        <v>5688</v>
      </c>
      <c r="F208" s="156"/>
      <c r="G208" s="156"/>
      <c r="H208" s="156"/>
      <c r="I208" s="156"/>
      <c r="J208" s="156"/>
      <c r="K208" s="156"/>
      <c r="L208" s="156"/>
      <c r="M208" s="156"/>
      <c r="N208" s="147"/>
      <c r="O208" s="147"/>
      <c r="P208" s="147"/>
      <c r="Q208" s="147"/>
      <c r="R208" s="147"/>
      <c r="S208" s="147"/>
      <c r="T208" s="148"/>
      <c r="U208" s="147"/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 t="s">
        <v>113</v>
      </c>
      <c r="AF208" s="139">
        <v>0</v>
      </c>
      <c r="AG208" s="139"/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">
      <c r="A209" s="140"/>
      <c r="B209" s="140"/>
      <c r="C209" s="178" t="s">
        <v>340</v>
      </c>
      <c r="D209" s="149"/>
      <c r="E209" s="153">
        <v>448</v>
      </c>
      <c r="F209" s="156"/>
      <c r="G209" s="156"/>
      <c r="H209" s="156"/>
      <c r="I209" s="156"/>
      <c r="J209" s="156"/>
      <c r="K209" s="156"/>
      <c r="L209" s="156"/>
      <c r="M209" s="156"/>
      <c r="N209" s="147"/>
      <c r="O209" s="147"/>
      <c r="P209" s="147"/>
      <c r="Q209" s="147"/>
      <c r="R209" s="147"/>
      <c r="S209" s="147"/>
      <c r="T209" s="148"/>
      <c r="U209" s="147"/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 t="s">
        <v>113</v>
      </c>
      <c r="AF209" s="139">
        <v>0</v>
      </c>
      <c r="AG209" s="139"/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ht="22.5" outlineLevel="1" x14ac:dyDescent="0.2">
      <c r="A210" s="140">
        <v>67</v>
      </c>
      <c r="B210" s="140" t="s">
        <v>347</v>
      </c>
      <c r="C210" s="177" t="s">
        <v>348</v>
      </c>
      <c r="D210" s="147" t="s">
        <v>161</v>
      </c>
      <c r="E210" s="152">
        <v>6136</v>
      </c>
      <c r="F210" s="155">
        <f>H210+J210</f>
        <v>0</v>
      </c>
      <c r="G210" s="156">
        <f>ROUND(E210*F210,2)</f>
        <v>0</v>
      </c>
      <c r="H210" s="156"/>
      <c r="I210" s="156">
        <f>ROUND(E210*H210,2)</f>
        <v>0</v>
      </c>
      <c r="J210" s="156"/>
      <c r="K210" s="156">
        <f>ROUND(E210*J210,2)</f>
        <v>0</v>
      </c>
      <c r="L210" s="156">
        <v>21</v>
      </c>
      <c r="M210" s="156">
        <f>G210*(1+L210/100)</f>
        <v>0</v>
      </c>
      <c r="N210" s="147">
        <v>0.28799999999999998</v>
      </c>
      <c r="O210" s="147">
        <f>ROUND(E210*N210,5)</f>
        <v>1767.1679999999999</v>
      </c>
      <c r="P210" s="147">
        <v>0</v>
      </c>
      <c r="Q210" s="147">
        <f>ROUND(E210*P210,5)</f>
        <v>0</v>
      </c>
      <c r="R210" s="147"/>
      <c r="S210" s="147"/>
      <c r="T210" s="148">
        <v>2.3E-2</v>
      </c>
      <c r="U210" s="147">
        <f>ROUND(E210*T210,2)</f>
        <v>141.13</v>
      </c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 t="s">
        <v>111</v>
      </c>
      <c r="AF210" s="139"/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outlineLevel="1" x14ac:dyDescent="0.2">
      <c r="A211" s="140"/>
      <c r="B211" s="140"/>
      <c r="C211" s="178" t="s">
        <v>339</v>
      </c>
      <c r="D211" s="149"/>
      <c r="E211" s="153">
        <v>5688</v>
      </c>
      <c r="F211" s="156"/>
      <c r="G211" s="156"/>
      <c r="H211" s="156"/>
      <c r="I211" s="156"/>
      <c r="J211" s="156"/>
      <c r="K211" s="156"/>
      <c r="L211" s="156"/>
      <c r="M211" s="156"/>
      <c r="N211" s="147"/>
      <c r="O211" s="147"/>
      <c r="P211" s="147"/>
      <c r="Q211" s="147"/>
      <c r="R211" s="147"/>
      <c r="S211" s="147"/>
      <c r="T211" s="148"/>
      <c r="U211" s="147"/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 t="s">
        <v>113</v>
      </c>
      <c r="AF211" s="139">
        <v>0</v>
      </c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outlineLevel="1" x14ac:dyDescent="0.2">
      <c r="A212" s="140"/>
      <c r="B212" s="140"/>
      <c r="C212" s="178" t="s">
        <v>340</v>
      </c>
      <c r="D212" s="149"/>
      <c r="E212" s="153">
        <v>448</v>
      </c>
      <c r="F212" s="156"/>
      <c r="G212" s="156"/>
      <c r="H212" s="156"/>
      <c r="I212" s="156"/>
      <c r="J212" s="156"/>
      <c r="K212" s="156"/>
      <c r="L212" s="156"/>
      <c r="M212" s="156"/>
      <c r="N212" s="147"/>
      <c r="O212" s="147"/>
      <c r="P212" s="147"/>
      <c r="Q212" s="147"/>
      <c r="R212" s="147"/>
      <c r="S212" s="147"/>
      <c r="T212" s="148"/>
      <c r="U212" s="147"/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 t="s">
        <v>113</v>
      </c>
      <c r="AF212" s="139">
        <v>0</v>
      </c>
      <c r="AG212" s="139"/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outlineLevel="1" x14ac:dyDescent="0.2">
      <c r="A213" s="140">
        <v>68</v>
      </c>
      <c r="B213" s="140" t="s">
        <v>349</v>
      </c>
      <c r="C213" s="177" t="s">
        <v>350</v>
      </c>
      <c r="D213" s="147" t="s">
        <v>161</v>
      </c>
      <c r="E213" s="152">
        <v>6136</v>
      </c>
      <c r="F213" s="155">
        <f>H213+J213</f>
        <v>0</v>
      </c>
      <c r="G213" s="156">
        <f>ROUND(E213*F213,2)</f>
        <v>0</v>
      </c>
      <c r="H213" s="156"/>
      <c r="I213" s="156">
        <f>ROUND(E213*H213,2)</f>
        <v>0</v>
      </c>
      <c r="J213" s="156"/>
      <c r="K213" s="156">
        <f>ROUND(E213*J213,2)</f>
        <v>0</v>
      </c>
      <c r="L213" s="156">
        <v>21</v>
      </c>
      <c r="M213" s="156">
        <f>G213*(1+L213/100)</f>
        <v>0</v>
      </c>
      <c r="N213" s="147">
        <v>0</v>
      </c>
      <c r="O213" s="147">
        <f>ROUND(E213*N213,5)</f>
        <v>0</v>
      </c>
      <c r="P213" s="147">
        <v>0</v>
      </c>
      <c r="Q213" s="147">
        <f>ROUND(E213*P213,5)</f>
        <v>0</v>
      </c>
      <c r="R213" s="147"/>
      <c r="S213" s="147"/>
      <c r="T213" s="148">
        <v>0.09</v>
      </c>
      <c r="U213" s="147">
        <f>ROUND(E213*T213,2)</f>
        <v>552.24</v>
      </c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 t="s">
        <v>111</v>
      </c>
      <c r="AF213" s="139"/>
      <c r="AG213" s="139"/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">
      <c r="A214" s="140"/>
      <c r="B214" s="140"/>
      <c r="C214" s="178" t="s">
        <v>339</v>
      </c>
      <c r="D214" s="149"/>
      <c r="E214" s="153">
        <v>5688</v>
      </c>
      <c r="F214" s="156"/>
      <c r="G214" s="156"/>
      <c r="H214" s="156"/>
      <c r="I214" s="156"/>
      <c r="J214" s="156"/>
      <c r="K214" s="156"/>
      <c r="L214" s="156"/>
      <c r="M214" s="156"/>
      <c r="N214" s="147"/>
      <c r="O214" s="147"/>
      <c r="P214" s="147"/>
      <c r="Q214" s="147"/>
      <c r="R214" s="147"/>
      <c r="S214" s="147"/>
      <c r="T214" s="148"/>
      <c r="U214" s="147"/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 t="s">
        <v>113</v>
      </c>
      <c r="AF214" s="139">
        <v>0</v>
      </c>
      <c r="AG214" s="139"/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outlineLevel="1" x14ac:dyDescent="0.2">
      <c r="A215" s="140"/>
      <c r="B215" s="140"/>
      <c r="C215" s="178" t="s">
        <v>340</v>
      </c>
      <c r="D215" s="149"/>
      <c r="E215" s="153">
        <v>448</v>
      </c>
      <c r="F215" s="156"/>
      <c r="G215" s="156"/>
      <c r="H215" s="156"/>
      <c r="I215" s="156"/>
      <c r="J215" s="156"/>
      <c r="K215" s="156"/>
      <c r="L215" s="156"/>
      <c r="M215" s="156"/>
      <c r="N215" s="147"/>
      <c r="O215" s="147"/>
      <c r="P215" s="147"/>
      <c r="Q215" s="147"/>
      <c r="R215" s="147"/>
      <c r="S215" s="147"/>
      <c r="T215" s="148"/>
      <c r="U215" s="147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 t="s">
        <v>113</v>
      </c>
      <c r="AF215" s="139">
        <v>0</v>
      </c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outlineLevel="1" x14ac:dyDescent="0.2">
      <c r="A216" s="140">
        <v>69</v>
      </c>
      <c r="B216" s="140" t="s">
        <v>351</v>
      </c>
      <c r="C216" s="177" t="s">
        <v>352</v>
      </c>
      <c r="D216" s="147" t="s">
        <v>161</v>
      </c>
      <c r="E216" s="152">
        <v>7056.4</v>
      </c>
      <c r="F216" s="155">
        <f>H216+J216</f>
        <v>0</v>
      </c>
      <c r="G216" s="156">
        <f>ROUND(E216*F216,2)</f>
        <v>0</v>
      </c>
      <c r="H216" s="156"/>
      <c r="I216" s="156">
        <f>ROUND(E216*H216,2)</f>
        <v>0</v>
      </c>
      <c r="J216" s="156"/>
      <c r="K216" s="156">
        <f>ROUND(E216*J216,2)</f>
        <v>0</v>
      </c>
      <c r="L216" s="156">
        <v>21</v>
      </c>
      <c r="M216" s="156">
        <f>G216*(1+L216/100)</f>
        <v>0</v>
      </c>
      <c r="N216" s="147">
        <v>4.0000000000000002E-4</v>
      </c>
      <c r="O216" s="147">
        <f>ROUND(E216*N216,5)</f>
        <v>2.8225600000000002</v>
      </c>
      <c r="P216" s="147">
        <v>0</v>
      </c>
      <c r="Q216" s="147">
        <f>ROUND(E216*P216,5)</f>
        <v>0</v>
      </c>
      <c r="R216" s="147"/>
      <c r="S216" s="147"/>
      <c r="T216" s="148">
        <v>0</v>
      </c>
      <c r="U216" s="147">
        <f>ROUND(E216*T216,2)</f>
        <v>0</v>
      </c>
      <c r="V216" s="139"/>
      <c r="W216" s="139"/>
      <c r="X216" s="139"/>
      <c r="Y216" s="139"/>
      <c r="Z216" s="139"/>
      <c r="AA216" s="139"/>
      <c r="AB216" s="139"/>
      <c r="AC216" s="139"/>
      <c r="AD216" s="139"/>
      <c r="AE216" s="139" t="s">
        <v>166</v>
      </c>
      <c r="AF216" s="139"/>
      <c r="AG216" s="139"/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outlineLevel="1" x14ac:dyDescent="0.2">
      <c r="A217" s="140"/>
      <c r="B217" s="140"/>
      <c r="C217" s="178" t="s">
        <v>353</v>
      </c>
      <c r="D217" s="149"/>
      <c r="E217" s="153">
        <v>6541.2</v>
      </c>
      <c r="F217" s="156"/>
      <c r="G217" s="156"/>
      <c r="H217" s="156"/>
      <c r="I217" s="156"/>
      <c r="J217" s="156"/>
      <c r="K217" s="156"/>
      <c r="L217" s="156"/>
      <c r="M217" s="156"/>
      <c r="N217" s="147"/>
      <c r="O217" s="147"/>
      <c r="P217" s="147"/>
      <c r="Q217" s="147"/>
      <c r="R217" s="147"/>
      <c r="S217" s="147"/>
      <c r="T217" s="148"/>
      <c r="U217" s="147"/>
      <c r="V217" s="139"/>
      <c r="W217" s="139"/>
      <c r="X217" s="139"/>
      <c r="Y217" s="139"/>
      <c r="Z217" s="139"/>
      <c r="AA217" s="139"/>
      <c r="AB217" s="139"/>
      <c r="AC217" s="139"/>
      <c r="AD217" s="139"/>
      <c r="AE217" s="139" t="s">
        <v>113</v>
      </c>
      <c r="AF217" s="139">
        <v>0</v>
      </c>
      <c r="AG217" s="139"/>
      <c r="AH217" s="139"/>
      <c r="AI217" s="139"/>
      <c r="AJ217" s="139"/>
      <c r="AK217" s="139"/>
      <c r="AL217" s="139"/>
      <c r="AM217" s="139"/>
      <c r="AN217" s="139"/>
      <c r="AO217" s="139"/>
      <c r="AP217" s="139"/>
      <c r="AQ217" s="139"/>
      <c r="AR217" s="139"/>
      <c r="AS217" s="139"/>
      <c r="AT217" s="139"/>
      <c r="AU217" s="139"/>
      <c r="AV217" s="139"/>
      <c r="AW217" s="139"/>
      <c r="AX217" s="139"/>
      <c r="AY217" s="139"/>
      <c r="AZ217" s="139"/>
      <c r="BA217" s="139"/>
      <c r="BB217" s="139"/>
      <c r="BC217" s="139"/>
      <c r="BD217" s="139"/>
      <c r="BE217" s="139"/>
      <c r="BF217" s="139"/>
      <c r="BG217" s="139"/>
      <c r="BH217" s="139"/>
    </row>
    <row r="218" spans="1:60" outlineLevel="1" x14ac:dyDescent="0.2">
      <c r="A218" s="140"/>
      <c r="B218" s="140"/>
      <c r="C218" s="178" t="s">
        <v>354</v>
      </c>
      <c r="D218" s="149"/>
      <c r="E218" s="153">
        <v>515.20000000000005</v>
      </c>
      <c r="F218" s="156"/>
      <c r="G218" s="156"/>
      <c r="H218" s="156"/>
      <c r="I218" s="156"/>
      <c r="J218" s="156"/>
      <c r="K218" s="156"/>
      <c r="L218" s="156"/>
      <c r="M218" s="156"/>
      <c r="N218" s="147"/>
      <c r="O218" s="147"/>
      <c r="P218" s="147"/>
      <c r="Q218" s="147"/>
      <c r="R218" s="147"/>
      <c r="S218" s="147"/>
      <c r="T218" s="148"/>
      <c r="U218" s="147"/>
      <c r="V218" s="139"/>
      <c r="W218" s="139"/>
      <c r="X218" s="139"/>
      <c r="Y218" s="139"/>
      <c r="Z218" s="139"/>
      <c r="AA218" s="139"/>
      <c r="AB218" s="139"/>
      <c r="AC218" s="139"/>
      <c r="AD218" s="139"/>
      <c r="AE218" s="139" t="s">
        <v>113</v>
      </c>
      <c r="AF218" s="139">
        <v>0</v>
      </c>
      <c r="AG218" s="139"/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outlineLevel="1" x14ac:dyDescent="0.2">
      <c r="A219" s="140">
        <v>70</v>
      </c>
      <c r="B219" s="140" t="s">
        <v>355</v>
      </c>
      <c r="C219" s="177" t="s">
        <v>356</v>
      </c>
      <c r="D219" s="147" t="s">
        <v>161</v>
      </c>
      <c r="E219" s="152">
        <v>73.5</v>
      </c>
      <c r="F219" s="155">
        <f>H219+J219</f>
        <v>0</v>
      </c>
      <c r="G219" s="156">
        <f>ROUND(E219*F219,2)</f>
        <v>0</v>
      </c>
      <c r="H219" s="156"/>
      <c r="I219" s="156">
        <f>ROUND(E219*H219,2)</f>
        <v>0</v>
      </c>
      <c r="J219" s="156"/>
      <c r="K219" s="156">
        <f>ROUND(E219*J219,2)</f>
        <v>0</v>
      </c>
      <c r="L219" s="156">
        <v>21</v>
      </c>
      <c r="M219" s="156">
        <f>G219*(1+L219/100)</f>
        <v>0</v>
      </c>
      <c r="N219" s="147">
        <v>0.441</v>
      </c>
      <c r="O219" s="147">
        <f>ROUND(E219*N219,5)</f>
        <v>32.413499999999999</v>
      </c>
      <c r="P219" s="147">
        <v>0</v>
      </c>
      <c r="Q219" s="147">
        <f>ROUND(E219*P219,5)</f>
        <v>0</v>
      </c>
      <c r="R219" s="147"/>
      <c r="S219" s="147"/>
      <c r="T219" s="148">
        <v>0.03</v>
      </c>
      <c r="U219" s="147">
        <f>ROUND(E219*T219,2)</f>
        <v>2.21</v>
      </c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9" t="s">
        <v>111</v>
      </c>
      <c r="AF219" s="139"/>
      <c r="AG219" s="139"/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outlineLevel="1" x14ac:dyDescent="0.2">
      <c r="A220" s="140"/>
      <c r="B220" s="140"/>
      <c r="C220" s="178" t="s">
        <v>357</v>
      </c>
      <c r="D220" s="149"/>
      <c r="E220" s="153">
        <v>73.5</v>
      </c>
      <c r="F220" s="156"/>
      <c r="G220" s="156"/>
      <c r="H220" s="156"/>
      <c r="I220" s="156"/>
      <c r="J220" s="156"/>
      <c r="K220" s="156"/>
      <c r="L220" s="156"/>
      <c r="M220" s="156"/>
      <c r="N220" s="147"/>
      <c r="O220" s="147"/>
      <c r="P220" s="147"/>
      <c r="Q220" s="147"/>
      <c r="R220" s="147"/>
      <c r="S220" s="147"/>
      <c r="T220" s="148"/>
      <c r="U220" s="147"/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9" t="s">
        <v>113</v>
      </c>
      <c r="AF220" s="139">
        <v>0</v>
      </c>
      <c r="AG220" s="139"/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 x14ac:dyDescent="0.2">
      <c r="A221" s="140">
        <v>71</v>
      </c>
      <c r="B221" s="140" t="s">
        <v>349</v>
      </c>
      <c r="C221" s="177" t="s">
        <v>350</v>
      </c>
      <c r="D221" s="147" t="s">
        <v>161</v>
      </c>
      <c r="E221" s="152">
        <v>60</v>
      </c>
      <c r="F221" s="155">
        <f>H221+J221</f>
        <v>0</v>
      </c>
      <c r="G221" s="156">
        <f>ROUND(E221*F221,2)</f>
        <v>0</v>
      </c>
      <c r="H221" s="156"/>
      <c r="I221" s="156">
        <f>ROUND(E221*H221,2)</f>
        <v>0</v>
      </c>
      <c r="J221" s="156"/>
      <c r="K221" s="156">
        <f>ROUND(E221*J221,2)</f>
        <v>0</v>
      </c>
      <c r="L221" s="156">
        <v>21</v>
      </c>
      <c r="M221" s="156">
        <f>G221*(1+L221/100)</f>
        <v>0</v>
      </c>
      <c r="N221" s="147">
        <v>0</v>
      </c>
      <c r="O221" s="147">
        <f>ROUND(E221*N221,5)</f>
        <v>0</v>
      </c>
      <c r="P221" s="147">
        <v>0</v>
      </c>
      <c r="Q221" s="147">
        <f>ROUND(E221*P221,5)</f>
        <v>0</v>
      </c>
      <c r="R221" s="147"/>
      <c r="S221" s="147"/>
      <c r="T221" s="148">
        <v>0.09</v>
      </c>
      <c r="U221" s="147">
        <f>ROUND(E221*T221,2)</f>
        <v>5.4</v>
      </c>
      <c r="V221" s="139"/>
      <c r="W221" s="139"/>
      <c r="X221" s="139"/>
      <c r="Y221" s="139"/>
      <c r="Z221" s="139"/>
      <c r="AA221" s="139"/>
      <c r="AB221" s="139"/>
      <c r="AC221" s="139"/>
      <c r="AD221" s="139"/>
      <c r="AE221" s="139" t="s">
        <v>111</v>
      </c>
      <c r="AF221" s="139"/>
      <c r="AG221" s="139"/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 x14ac:dyDescent="0.2">
      <c r="A222" s="140"/>
      <c r="B222" s="140"/>
      <c r="C222" s="178" t="s">
        <v>358</v>
      </c>
      <c r="D222" s="149"/>
      <c r="E222" s="153">
        <v>60</v>
      </c>
      <c r="F222" s="156"/>
      <c r="G222" s="156"/>
      <c r="H222" s="156"/>
      <c r="I222" s="156"/>
      <c r="J222" s="156"/>
      <c r="K222" s="156"/>
      <c r="L222" s="156"/>
      <c r="M222" s="156"/>
      <c r="N222" s="147"/>
      <c r="O222" s="147"/>
      <c r="P222" s="147"/>
      <c r="Q222" s="147"/>
      <c r="R222" s="147"/>
      <c r="S222" s="147"/>
      <c r="T222" s="148"/>
      <c r="U222" s="147"/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9" t="s">
        <v>113</v>
      </c>
      <c r="AF222" s="139">
        <v>0</v>
      </c>
      <c r="AG222" s="139"/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outlineLevel="1" x14ac:dyDescent="0.2">
      <c r="A223" s="140">
        <v>72</v>
      </c>
      <c r="B223" s="140" t="s">
        <v>359</v>
      </c>
      <c r="C223" s="177" t="s">
        <v>360</v>
      </c>
      <c r="D223" s="147" t="s">
        <v>161</v>
      </c>
      <c r="E223" s="152">
        <v>69</v>
      </c>
      <c r="F223" s="155">
        <f>H223+J223</f>
        <v>0</v>
      </c>
      <c r="G223" s="156">
        <f>ROUND(E223*F223,2)</f>
        <v>0</v>
      </c>
      <c r="H223" s="156"/>
      <c r="I223" s="156">
        <f>ROUND(E223*H223,2)</f>
        <v>0</v>
      </c>
      <c r="J223" s="156"/>
      <c r="K223" s="156">
        <f>ROUND(E223*J223,2)</f>
        <v>0</v>
      </c>
      <c r="L223" s="156">
        <v>21</v>
      </c>
      <c r="M223" s="156">
        <f>G223*(1+L223/100)</f>
        <v>0</v>
      </c>
      <c r="N223" s="147">
        <v>2.0000000000000001E-4</v>
      </c>
      <c r="O223" s="147">
        <f>ROUND(E223*N223,5)</f>
        <v>1.38E-2</v>
      </c>
      <c r="P223" s="147">
        <v>0</v>
      </c>
      <c r="Q223" s="147">
        <f>ROUND(E223*P223,5)</f>
        <v>0</v>
      </c>
      <c r="R223" s="147"/>
      <c r="S223" s="147"/>
      <c r="T223" s="148">
        <v>0</v>
      </c>
      <c r="U223" s="147">
        <f>ROUND(E223*T223,2)</f>
        <v>0</v>
      </c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9" t="s">
        <v>166</v>
      </c>
      <c r="AF223" s="139"/>
      <c r="AG223" s="139"/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outlineLevel="1" x14ac:dyDescent="0.2">
      <c r="A224" s="140"/>
      <c r="B224" s="140"/>
      <c r="C224" s="178" t="s">
        <v>361</v>
      </c>
      <c r="D224" s="149"/>
      <c r="E224" s="153">
        <v>69</v>
      </c>
      <c r="F224" s="156"/>
      <c r="G224" s="156"/>
      <c r="H224" s="156"/>
      <c r="I224" s="156"/>
      <c r="J224" s="156"/>
      <c r="K224" s="156"/>
      <c r="L224" s="156"/>
      <c r="M224" s="156"/>
      <c r="N224" s="147"/>
      <c r="O224" s="147"/>
      <c r="P224" s="147"/>
      <c r="Q224" s="147"/>
      <c r="R224" s="147"/>
      <c r="S224" s="147"/>
      <c r="T224" s="148"/>
      <c r="U224" s="147"/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9" t="s">
        <v>113</v>
      </c>
      <c r="AF224" s="139">
        <v>0</v>
      </c>
      <c r="AG224" s="139"/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outlineLevel="1" x14ac:dyDescent="0.2">
      <c r="A225" s="140">
        <v>73</v>
      </c>
      <c r="B225" s="140" t="s">
        <v>362</v>
      </c>
      <c r="C225" s="177" t="s">
        <v>363</v>
      </c>
      <c r="D225" s="147" t="s">
        <v>161</v>
      </c>
      <c r="E225" s="152">
        <v>14.691903</v>
      </c>
      <c r="F225" s="155">
        <f>H225+J225</f>
        <v>0</v>
      </c>
      <c r="G225" s="156">
        <f>ROUND(E225*F225,2)</f>
        <v>0</v>
      </c>
      <c r="H225" s="156"/>
      <c r="I225" s="156">
        <f>ROUND(E225*H225,2)</f>
        <v>0</v>
      </c>
      <c r="J225" s="156"/>
      <c r="K225" s="156">
        <f>ROUND(E225*J225,2)</f>
        <v>0</v>
      </c>
      <c r="L225" s="156">
        <v>21</v>
      </c>
      <c r="M225" s="156">
        <f>G225*(1+L225/100)</f>
        <v>0</v>
      </c>
      <c r="N225" s="147">
        <v>0.2024</v>
      </c>
      <c r="O225" s="147">
        <f>ROUND(E225*N225,5)</f>
        <v>2.9736400000000001</v>
      </c>
      <c r="P225" s="147">
        <v>0</v>
      </c>
      <c r="Q225" s="147">
        <f>ROUND(E225*P225,5)</f>
        <v>0</v>
      </c>
      <c r="R225" s="147"/>
      <c r="S225" s="147"/>
      <c r="T225" s="148">
        <v>0.03</v>
      </c>
      <c r="U225" s="147">
        <f>ROUND(E225*T225,2)</f>
        <v>0.44</v>
      </c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9" t="s">
        <v>111</v>
      </c>
      <c r="AF225" s="139"/>
      <c r="AG225" s="139"/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outlineLevel="1" x14ac:dyDescent="0.2">
      <c r="A226" s="140"/>
      <c r="B226" s="140"/>
      <c r="C226" s="178" t="s">
        <v>364</v>
      </c>
      <c r="D226" s="149"/>
      <c r="E226" s="153">
        <v>8.0900529999999993</v>
      </c>
      <c r="F226" s="156"/>
      <c r="G226" s="156"/>
      <c r="H226" s="156"/>
      <c r="I226" s="156"/>
      <c r="J226" s="156"/>
      <c r="K226" s="156"/>
      <c r="L226" s="156"/>
      <c r="M226" s="156"/>
      <c r="N226" s="147"/>
      <c r="O226" s="147"/>
      <c r="P226" s="147"/>
      <c r="Q226" s="147"/>
      <c r="R226" s="147"/>
      <c r="S226" s="147"/>
      <c r="T226" s="148"/>
      <c r="U226" s="147"/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9" t="s">
        <v>113</v>
      </c>
      <c r="AF226" s="139">
        <v>0</v>
      </c>
      <c r="AG226" s="139"/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outlineLevel="1" x14ac:dyDescent="0.2">
      <c r="A227" s="140"/>
      <c r="B227" s="140"/>
      <c r="C227" s="178" t="s">
        <v>365</v>
      </c>
      <c r="D227" s="149"/>
      <c r="E227" s="153">
        <v>6.6018499999999998</v>
      </c>
      <c r="F227" s="156"/>
      <c r="G227" s="156"/>
      <c r="H227" s="156"/>
      <c r="I227" s="156"/>
      <c r="J227" s="156"/>
      <c r="K227" s="156"/>
      <c r="L227" s="156"/>
      <c r="M227" s="156"/>
      <c r="N227" s="147"/>
      <c r="O227" s="147"/>
      <c r="P227" s="147"/>
      <c r="Q227" s="147"/>
      <c r="R227" s="147"/>
      <c r="S227" s="147"/>
      <c r="T227" s="148"/>
      <c r="U227" s="147"/>
      <c r="V227" s="139"/>
      <c r="W227" s="139"/>
      <c r="X227" s="139"/>
      <c r="Y227" s="139"/>
      <c r="Z227" s="139"/>
      <c r="AA227" s="139"/>
      <c r="AB227" s="139"/>
      <c r="AC227" s="139"/>
      <c r="AD227" s="139"/>
      <c r="AE227" s="139" t="s">
        <v>113</v>
      </c>
      <c r="AF227" s="139">
        <v>0</v>
      </c>
      <c r="AG227" s="139"/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x14ac:dyDescent="0.2">
      <c r="A228" s="141" t="s">
        <v>106</v>
      </c>
      <c r="B228" s="141" t="s">
        <v>59</v>
      </c>
      <c r="C228" s="179" t="s">
        <v>60</v>
      </c>
      <c r="D228" s="150"/>
      <c r="E228" s="154"/>
      <c r="F228" s="159"/>
      <c r="G228" s="159">
        <f>SUMIF(AE229:AE238,"&lt;&gt;NOR",G229:G238)</f>
        <v>0</v>
      </c>
      <c r="H228" s="159"/>
      <c r="I228" s="159">
        <f>SUM(I229:I238)</f>
        <v>0</v>
      </c>
      <c r="J228" s="159"/>
      <c r="K228" s="159">
        <f>SUM(K229:K238)</f>
        <v>0</v>
      </c>
      <c r="L228" s="159"/>
      <c r="M228" s="159">
        <f>SUM(M229:M238)</f>
        <v>0</v>
      </c>
      <c r="N228" s="150"/>
      <c r="O228" s="150">
        <f>SUM(O229:O238)</f>
        <v>545.08406000000002</v>
      </c>
      <c r="P228" s="150"/>
      <c r="Q228" s="150">
        <f>SUM(Q229:Q238)</f>
        <v>0</v>
      </c>
      <c r="R228" s="150"/>
      <c r="S228" s="150"/>
      <c r="T228" s="151"/>
      <c r="U228" s="150">
        <f>SUM(U229:U238)</f>
        <v>646.19999999999993</v>
      </c>
      <c r="AE228" t="s">
        <v>107</v>
      </c>
    </row>
    <row r="229" spans="1:60" outlineLevel="1" x14ac:dyDescent="0.2">
      <c r="A229" s="140">
        <v>74</v>
      </c>
      <c r="B229" s="140" t="s">
        <v>366</v>
      </c>
      <c r="C229" s="177" t="s">
        <v>367</v>
      </c>
      <c r="D229" s="147" t="s">
        <v>161</v>
      </c>
      <c r="E229" s="152">
        <v>718</v>
      </c>
      <c r="F229" s="155">
        <f>H229+J229</f>
        <v>0</v>
      </c>
      <c r="G229" s="156">
        <f>ROUND(E229*F229,2)</f>
        <v>0</v>
      </c>
      <c r="H229" s="156"/>
      <c r="I229" s="156">
        <f>ROUND(E229*H229,2)</f>
        <v>0</v>
      </c>
      <c r="J229" s="156"/>
      <c r="K229" s="156">
        <f>ROUND(E229*J229,2)</f>
        <v>0</v>
      </c>
      <c r="L229" s="156">
        <v>21</v>
      </c>
      <c r="M229" s="156">
        <f>G229*(1+L229/100)</f>
        <v>0</v>
      </c>
      <c r="N229" s="147">
        <v>5.5449999999999999E-2</v>
      </c>
      <c r="O229" s="147">
        <f>ROUND(E229*N229,5)</f>
        <v>39.813099999999999</v>
      </c>
      <c r="P229" s="147">
        <v>0</v>
      </c>
      <c r="Q229" s="147">
        <f>ROUND(E229*P229,5)</f>
        <v>0</v>
      </c>
      <c r="R229" s="147"/>
      <c r="S229" s="147"/>
      <c r="T229" s="148">
        <v>0.44</v>
      </c>
      <c r="U229" s="147">
        <f>ROUND(E229*T229,2)</f>
        <v>315.92</v>
      </c>
      <c r="V229" s="139"/>
      <c r="W229" s="139"/>
      <c r="X229" s="139"/>
      <c r="Y229" s="139"/>
      <c r="Z229" s="139"/>
      <c r="AA229" s="139"/>
      <c r="AB229" s="139"/>
      <c r="AC229" s="139"/>
      <c r="AD229" s="139"/>
      <c r="AE229" s="139" t="s">
        <v>111</v>
      </c>
      <c r="AF229" s="139"/>
      <c r="AG229" s="139"/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outlineLevel="1" x14ac:dyDescent="0.2">
      <c r="A230" s="140"/>
      <c r="B230" s="140"/>
      <c r="C230" s="178" t="s">
        <v>368</v>
      </c>
      <c r="D230" s="149"/>
      <c r="E230" s="153">
        <v>718</v>
      </c>
      <c r="F230" s="156"/>
      <c r="G230" s="156"/>
      <c r="H230" s="156"/>
      <c r="I230" s="156"/>
      <c r="J230" s="156"/>
      <c r="K230" s="156"/>
      <c r="L230" s="156"/>
      <c r="M230" s="156"/>
      <c r="N230" s="147"/>
      <c r="O230" s="147"/>
      <c r="P230" s="147"/>
      <c r="Q230" s="147"/>
      <c r="R230" s="147"/>
      <c r="S230" s="147"/>
      <c r="T230" s="148"/>
      <c r="U230" s="147"/>
      <c r="V230" s="139"/>
      <c r="W230" s="139"/>
      <c r="X230" s="139"/>
      <c r="Y230" s="139"/>
      <c r="Z230" s="139"/>
      <c r="AA230" s="139"/>
      <c r="AB230" s="139"/>
      <c r="AC230" s="139"/>
      <c r="AD230" s="139"/>
      <c r="AE230" s="139" t="s">
        <v>113</v>
      </c>
      <c r="AF230" s="139">
        <v>0</v>
      </c>
      <c r="AG230" s="139"/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outlineLevel="1" x14ac:dyDescent="0.2">
      <c r="A231" s="140">
        <v>75</v>
      </c>
      <c r="B231" s="140" t="s">
        <v>369</v>
      </c>
      <c r="C231" s="177" t="s">
        <v>370</v>
      </c>
      <c r="D231" s="147" t="s">
        <v>161</v>
      </c>
      <c r="E231" s="152">
        <v>753.9</v>
      </c>
      <c r="F231" s="155">
        <f>H231+J231</f>
        <v>0</v>
      </c>
      <c r="G231" s="156">
        <f>ROUND(E231*F231,2)</f>
        <v>0</v>
      </c>
      <c r="H231" s="156"/>
      <c r="I231" s="156">
        <f>ROUND(E231*H231,2)</f>
        <v>0</v>
      </c>
      <c r="J231" s="156"/>
      <c r="K231" s="156">
        <f>ROUND(E231*J231,2)</f>
        <v>0</v>
      </c>
      <c r="L231" s="156">
        <v>21</v>
      </c>
      <c r="M231" s="156">
        <f>G231*(1+L231/100)</f>
        <v>0</v>
      </c>
      <c r="N231" s="147">
        <v>0.129</v>
      </c>
      <c r="O231" s="147">
        <f>ROUND(E231*N231,5)</f>
        <v>97.253100000000003</v>
      </c>
      <c r="P231" s="147">
        <v>0</v>
      </c>
      <c r="Q231" s="147">
        <f>ROUND(E231*P231,5)</f>
        <v>0</v>
      </c>
      <c r="R231" s="147"/>
      <c r="S231" s="147"/>
      <c r="T231" s="148">
        <v>0</v>
      </c>
      <c r="U231" s="147">
        <f>ROUND(E231*T231,2)</f>
        <v>0</v>
      </c>
      <c r="V231" s="139"/>
      <c r="W231" s="139"/>
      <c r="X231" s="139"/>
      <c r="Y231" s="139"/>
      <c r="Z231" s="139"/>
      <c r="AA231" s="139"/>
      <c r="AB231" s="139"/>
      <c r="AC231" s="139"/>
      <c r="AD231" s="139"/>
      <c r="AE231" s="139" t="s">
        <v>166</v>
      </c>
      <c r="AF231" s="139"/>
      <c r="AG231" s="139"/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outlineLevel="1" x14ac:dyDescent="0.2">
      <c r="A232" s="140"/>
      <c r="B232" s="140"/>
      <c r="C232" s="178" t="s">
        <v>371</v>
      </c>
      <c r="D232" s="149"/>
      <c r="E232" s="153">
        <v>753.9</v>
      </c>
      <c r="F232" s="156"/>
      <c r="G232" s="156"/>
      <c r="H232" s="156"/>
      <c r="I232" s="156"/>
      <c r="J232" s="156"/>
      <c r="K232" s="156"/>
      <c r="L232" s="156"/>
      <c r="M232" s="156"/>
      <c r="N232" s="147"/>
      <c r="O232" s="147"/>
      <c r="P232" s="147"/>
      <c r="Q232" s="147"/>
      <c r="R232" s="147"/>
      <c r="S232" s="147"/>
      <c r="T232" s="148"/>
      <c r="U232" s="147"/>
      <c r="V232" s="139"/>
      <c r="W232" s="139"/>
      <c r="X232" s="139"/>
      <c r="Y232" s="139"/>
      <c r="Z232" s="139"/>
      <c r="AA232" s="139"/>
      <c r="AB232" s="139"/>
      <c r="AC232" s="139"/>
      <c r="AD232" s="139"/>
      <c r="AE232" s="139" t="s">
        <v>113</v>
      </c>
      <c r="AF232" s="139">
        <v>0</v>
      </c>
      <c r="AG232" s="139"/>
      <c r="AH232" s="139"/>
      <c r="AI232" s="139"/>
      <c r="AJ232" s="139"/>
      <c r="AK232" s="139"/>
      <c r="AL232" s="139"/>
      <c r="AM232" s="139"/>
      <c r="AN232" s="139"/>
      <c r="AO232" s="139"/>
      <c r="AP232" s="139"/>
      <c r="AQ232" s="139"/>
      <c r="AR232" s="139"/>
      <c r="AS232" s="139"/>
      <c r="AT232" s="139"/>
      <c r="AU232" s="139"/>
      <c r="AV232" s="139"/>
      <c r="AW232" s="139"/>
      <c r="AX232" s="139"/>
      <c r="AY232" s="139"/>
      <c r="AZ232" s="139"/>
      <c r="BA232" s="139"/>
      <c r="BB232" s="139"/>
      <c r="BC232" s="139"/>
      <c r="BD232" s="139"/>
      <c r="BE232" s="139"/>
      <c r="BF232" s="139"/>
      <c r="BG232" s="139"/>
      <c r="BH232" s="139"/>
    </row>
    <row r="233" spans="1:60" outlineLevel="1" x14ac:dyDescent="0.2">
      <c r="A233" s="140">
        <v>76</v>
      </c>
      <c r="B233" s="140" t="s">
        <v>372</v>
      </c>
      <c r="C233" s="177" t="s">
        <v>373</v>
      </c>
      <c r="D233" s="147" t="s">
        <v>228</v>
      </c>
      <c r="E233" s="152">
        <v>718</v>
      </c>
      <c r="F233" s="155">
        <f>H233+J233</f>
        <v>0</v>
      </c>
      <c r="G233" s="156">
        <f>ROUND(E233*F233,2)</f>
        <v>0</v>
      </c>
      <c r="H233" s="156"/>
      <c r="I233" s="156">
        <f>ROUND(E233*H233,2)</f>
        <v>0</v>
      </c>
      <c r="J233" s="156"/>
      <c r="K233" s="156">
        <f>ROUND(E233*J233,2)</f>
        <v>0</v>
      </c>
      <c r="L233" s="156">
        <v>21</v>
      </c>
      <c r="M233" s="156">
        <f>G233*(1+L233/100)</f>
        <v>0</v>
      </c>
      <c r="N233" s="147">
        <v>3.3E-4</v>
      </c>
      <c r="O233" s="147">
        <f>ROUND(E233*N233,5)</f>
        <v>0.23694000000000001</v>
      </c>
      <c r="P233" s="147">
        <v>0</v>
      </c>
      <c r="Q233" s="147">
        <f>ROUND(E233*P233,5)</f>
        <v>0</v>
      </c>
      <c r="R233" s="147"/>
      <c r="S233" s="147"/>
      <c r="T233" s="148">
        <v>0.41</v>
      </c>
      <c r="U233" s="147">
        <f>ROUND(E233*T233,2)</f>
        <v>294.38</v>
      </c>
      <c r="V233" s="139"/>
      <c r="W233" s="139"/>
      <c r="X233" s="139"/>
      <c r="Y233" s="139"/>
      <c r="Z233" s="139"/>
      <c r="AA233" s="139"/>
      <c r="AB233" s="139"/>
      <c r="AC233" s="139"/>
      <c r="AD233" s="139"/>
      <c r="AE233" s="139" t="s">
        <v>111</v>
      </c>
      <c r="AF233" s="139"/>
      <c r="AG233" s="139"/>
      <c r="AH233" s="139"/>
      <c r="AI233" s="139"/>
      <c r="AJ233" s="139"/>
      <c r="AK233" s="139"/>
      <c r="AL233" s="139"/>
      <c r="AM233" s="139"/>
      <c r="AN233" s="139"/>
      <c r="AO233" s="139"/>
      <c r="AP233" s="139"/>
      <c r="AQ233" s="139"/>
      <c r="AR233" s="139"/>
      <c r="AS233" s="139"/>
      <c r="AT233" s="139"/>
      <c r="AU233" s="139"/>
      <c r="AV233" s="139"/>
      <c r="AW233" s="139"/>
      <c r="AX233" s="139"/>
      <c r="AY233" s="139"/>
      <c r="AZ233" s="139"/>
      <c r="BA233" s="139"/>
      <c r="BB233" s="139"/>
      <c r="BC233" s="139"/>
      <c r="BD233" s="139"/>
      <c r="BE233" s="139"/>
      <c r="BF233" s="139"/>
      <c r="BG233" s="139"/>
      <c r="BH233" s="139"/>
    </row>
    <row r="234" spans="1:60" outlineLevel="1" x14ac:dyDescent="0.2">
      <c r="A234" s="140"/>
      <c r="B234" s="140"/>
      <c r="C234" s="178" t="s">
        <v>368</v>
      </c>
      <c r="D234" s="149"/>
      <c r="E234" s="153">
        <v>718</v>
      </c>
      <c r="F234" s="156"/>
      <c r="G234" s="156"/>
      <c r="H234" s="156"/>
      <c r="I234" s="156"/>
      <c r="J234" s="156"/>
      <c r="K234" s="156"/>
      <c r="L234" s="156"/>
      <c r="M234" s="156"/>
      <c r="N234" s="147"/>
      <c r="O234" s="147"/>
      <c r="P234" s="147"/>
      <c r="Q234" s="147"/>
      <c r="R234" s="147"/>
      <c r="S234" s="147"/>
      <c r="T234" s="148"/>
      <c r="U234" s="147"/>
      <c r="V234" s="139"/>
      <c r="W234" s="139"/>
      <c r="X234" s="139"/>
      <c r="Y234" s="139"/>
      <c r="Z234" s="139"/>
      <c r="AA234" s="139"/>
      <c r="AB234" s="139"/>
      <c r="AC234" s="139"/>
      <c r="AD234" s="139"/>
      <c r="AE234" s="139" t="s">
        <v>113</v>
      </c>
      <c r="AF234" s="139">
        <v>0</v>
      </c>
      <c r="AG234" s="139"/>
      <c r="AH234" s="139"/>
      <c r="AI234" s="139"/>
      <c r="AJ234" s="139"/>
      <c r="AK234" s="139"/>
      <c r="AL234" s="139"/>
      <c r="AM234" s="139"/>
      <c r="AN234" s="139"/>
      <c r="AO234" s="139"/>
      <c r="AP234" s="139"/>
      <c r="AQ234" s="139"/>
      <c r="AR234" s="139"/>
      <c r="AS234" s="139"/>
      <c r="AT234" s="139"/>
      <c r="AU234" s="139"/>
      <c r="AV234" s="139"/>
      <c r="AW234" s="139"/>
      <c r="AX234" s="139"/>
      <c r="AY234" s="139"/>
      <c r="AZ234" s="139"/>
      <c r="BA234" s="139"/>
      <c r="BB234" s="139"/>
      <c r="BC234" s="139"/>
      <c r="BD234" s="139"/>
      <c r="BE234" s="139"/>
      <c r="BF234" s="139"/>
      <c r="BG234" s="139"/>
      <c r="BH234" s="139"/>
    </row>
    <row r="235" spans="1:60" ht="22.5" outlineLevel="1" x14ac:dyDescent="0.2">
      <c r="A235" s="140">
        <v>77</v>
      </c>
      <c r="B235" s="140" t="s">
        <v>374</v>
      </c>
      <c r="C235" s="177" t="s">
        <v>375</v>
      </c>
      <c r="D235" s="147" t="s">
        <v>161</v>
      </c>
      <c r="E235" s="152">
        <v>718</v>
      </c>
      <c r="F235" s="155">
        <f>H235+J235</f>
        <v>0</v>
      </c>
      <c r="G235" s="156">
        <f>ROUND(E235*F235,2)</f>
        <v>0</v>
      </c>
      <c r="H235" s="156"/>
      <c r="I235" s="156">
        <f>ROUND(E235*H235,2)</f>
        <v>0</v>
      </c>
      <c r="J235" s="156"/>
      <c r="K235" s="156">
        <f>ROUND(E235*J235,2)</f>
        <v>0</v>
      </c>
      <c r="L235" s="156">
        <v>21</v>
      </c>
      <c r="M235" s="156">
        <f>G235*(1+L235/100)</f>
        <v>0</v>
      </c>
      <c r="N235" s="147">
        <v>0.27994000000000002</v>
      </c>
      <c r="O235" s="147">
        <f>ROUND(E235*N235,5)</f>
        <v>200.99691999999999</v>
      </c>
      <c r="P235" s="147">
        <v>0</v>
      </c>
      <c r="Q235" s="147">
        <f>ROUND(E235*P235,5)</f>
        <v>0</v>
      </c>
      <c r="R235" s="147"/>
      <c r="S235" s="147"/>
      <c r="T235" s="148">
        <v>0.03</v>
      </c>
      <c r="U235" s="147">
        <f>ROUND(E235*T235,2)</f>
        <v>21.54</v>
      </c>
      <c r="V235" s="139"/>
      <c r="W235" s="139"/>
      <c r="X235" s="139"/>
      <c r="Y235" s="139"/>
      <c r="Z235" s="139"/>
      <c r="AA235" s="139"/>
      <c r="AB235" s="139"/>
      <c r="AC235" s="139"/>
      <c r="AD235" s="139"/>
      <c r="AE235" s="139" t="s">
        <v>111</v>
      </c>
      <c r="AF235" s="139"/>
      <c r="AG235" s="139"/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outlineLevel="1" x14ac:dyDescent="0.2">
      <c r="A236" s="140"/>
      <c r="B236" s="140"/>
      <c r="C236" s="178" t="s">
        <v>368</v>
      </c>
      <c r="D236" s="149"/>
      <c r="E236" s="153">
        <v>718</v>
      </c>
      <c r="F236" s="156"/>
      <c r="G236" s="156"/>
      <c r="H236" s="156"/>
      <c r="I236" s="156"/>
      <c r="J236" s="156"/>
      <c r="K236" s="156"/>
      <c r="L236" s="156"/>
      <c r="M236" s="156"/>
      <c r="N236" s="147"/>
      <c r="O236" s="147"/>
      <c r="P236" s="147"/>
      <c r="Q236" s="147"/>
      <c r="R236" s="147"/>
      <c r="S236" s="147"/>
      <c r="T236" s="148"/>
      <c r="U236" s="147"/>
      <c r="V236" s="139"/>
      <c r="W236" s="139"/>
      <c r="X236" s="139"/>
      <c r="Y236" s="139"/>
      <c r="Z236" s="139"/>
      <c r="AA236" s="139"/>
      <c r="AB236" s="139"/>
      <c r="AC236" s="139"/>
      <c r="AD236" s="139"/>
      <c r="AE236" s="139" t="s">
        <v>113</v>
      </c>
      <c r="AF236" s="139">
        <v>0</v>
      </c>
      <c r="AG236" s="139"/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ht="22.5" outlineLevel="1" x14ac:dyDescent="0.2">
      <c r="A237" s="140">
        <v>78</v>
      </c>
      <c r="B237" s="140" t="s">
        <v>343</v>
      </c>
      <c r="C237" s="177" t="s">
        <v>344</v>
      </c>
      <c r="D237" s="147" t="s">
        <v>161</v>
      </c>
      <c r="E237" s="152">
        <v>718</v>
      </c>
      <c r="F237" s="155">
        <f>H237+J237</f>
        <v>0</v>
      </c>
      <c r="G237" s="156">
        <f>ROUND(E237*F237,2)</f>
        <v>0</v>
      </c>
      <c r="H237" s="156"/>
      <c r="I237" s="156">
        <f>ROUND(E237*H237,2)</f>
        <v>0</v>
      </c>
      <c r="J237" s="156"/>
      <c r="K237" s="156">
        <f>ROUND(E237*J237,2)</f>
        <v>0</v>
      </c>
      <c r="L237" s="156">
        <v>21</v>
      </c>
      <c r="M237" s="156">
        <f>G237*(1+L237/100)</f>
        <v>0</v>
      </c>
      <c r="N237" s="147">
        <v>0.28799999999999998</v>
      </c>
      <c r="O237" s="147">
        <f>ROUND(E237*N237,5)</f>
        <v>206.78399999999999</v>
      </c>
      <c r="P237" s="147">
        <v>0</v>
      </c>
      <c r="Q237" s="147">
        <f>ROUND(E237*P237,5)</f>
        <v>0</v>
      </c>
      <c r="R237" s="147"/>
      <c r="S237" s="147"/>
      <c r="T237" s="148">
        <v>0.02</v>
      </c>
      <c r="U237" s="147">
        <f>ROUND(E237*T237,2)</f>
        <v>14.36</v>
      </c>
      <c r="V237" s="139"/>
      <c r="W237" s="139"/>
      <c r="X237" s="139"/>
      <c r="Y237" s="139"/>
      <c r="Z237" s="139"/>
      <c r="AA237" s="139"/>
      <c r="AB237" s="139"/>
      <c r="AC237" s="139"/>
      <c r="AD237" s="139"/>
      <c r="AE237" s="139" t="s">
        <v>111</v>
      </c>
      <c r="AF237" s="139"/>
      <c r="AG237" s="139"/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outlineLevel="1" x14ac:dyDescent="0.2">
      <c r="A238" s="140"/>
      <c r="B238" s="140"/>
      <c r="C238" s="178" t="s">
        <v>368</v>
      </c>
      <c r="D238" s="149"/>
      <c r="E238" s="153">
        <v>718</v>
      </c>
      <c r="F238" s="156"/>
      <c r="G238" s="156"/>
      <c r="H238" s="156"/>
      <c r="I238" s="156"/>
      <c r="J238" s="156"/>
      <c r="K238" s="156"/>
      <c r="L238" s="156"/>
      <c r="M238" s="156"/>
      <c r="N238" s="147"/>
      <c r="O238" s="147"/>
      <c r="P238" s="147"/>
      <c r="Q238" s="147"/>
      <c r="R238" s="147"/>
      <c r="S238" s="147"/>
      <c r="T238" s="148"/>
      <c r="U238" s="147"/>
      <c r="V238" s="139"/>
      <c r="W238" s="139"/>
      <c r="X238" s="139"/>
      <c r="Y238" s="139"/>
      <c r="Z238" s="139"/>
      <c r="AA238" s="139"/>
      <c r="AB238" s="139"/>
      <c r="AC238" s="139"/>
      <c r="AD238" s="139"/>
      <c r="AE238" s="139" t="s">
        <v>113</v>
      </c>
      <c r="AF238" s="139">
        <v>0</v>
      </c>
      <c r="AG238" s="139"/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x14ac:dyDescent="0.2">
      <c r="A239" s="141" t="s">
        <v>106</v>
      </c>
      <c r="B239" s="141" t="s">
        <v>61</v>
      </c>
      <c r="C239" s="179" t="s">
        <v>62</v>
      </c>
      <c r="D239" s="150"/>
      <c r="E239" s="154"/>
      <c r="F239" s="159"/>
      <c r="G239" s="159">
        <f>SUMIF(AE240:AE248,"&lt;&gt;NOR",G240:G248)</f>
        <v>0</v>
      </c>
      <c r="H239" s="159"/>
      <c r="I239" s="159">
        <f>SUM(I240:I248)</f>
        <v>0</v>
      </c>
      <c r="J239" s="159"/>
      <c r="K239" s="159">
        <f>SUM(K240:K248)</f>
        <v>0</v>
      </c>
      <c r="L239" s="159"/>
      <c r="M239" s="159">
        <f>SUM(M240:M248)</f>
        <v>0</v>
      </c>
      <c r="N239" s="150"/>
      <c r="O239" s="150">
        <f>SUM(O240:O248)</f>
        <v>162.48399999999998</v>
      </c>
      <c r="P239" s="150"/>
      <c r="Q239" s="150">
        <f>SUM(Q240:Q248)</f>
        <v>0</v>
      </c>
      <c r="R239" s="150"/>
      <c r="S239" s="150"/>
      <c r="T239" s="151"/>
      <c r="U239" s="150">
        <f>SUM(U240:U248)</f>
        <v>0</v>
      </c>
      <c r="AE239" t="s">
        <v>107</v>
      </c>
    </row>
    <row r="240" spans="1:60" ht="22.5" outlineLevel="1" x14ac:dyDescent="0.2">
      <c r="A240" s="140">
        <v>79</v>
      </c>
      <c r="B240" s="140" t="s">
        <v>376</v>
      </c>
      <c r="C240" s="177" t="s">
        <v>377</v>
      </c>
      <c r="D240" s="147" t="s">
        <v>161</v>
      </c>
      <c r="E240" s="152">
        <v>5688</v>
      </c>
      <c r="F240" s="155">
        <f>H240+J240</f>
        <v>0</v>
      </c>
      <c r="G240" s="156">
        <f>ROUND(E240*F240,2)</f>
        <v>0</v>
      </c>
      <c r="H240" s="156"/>
      <c r="I240" s="156">
        <f>ROUND(E240*H240,2)</f>
        <v>0</v>
      </c>
      <c r="J240" s="156"/>
      <c r="K240" s="156">
        <f>ROUND(E240*J240,2)</f>
        <v>0</v>
      </c>
      <c r="L240" s="156">
        <v>21</v>
      </c>
      <c r="M240" s="156">
        <f>G240*(1+L240/100)</f>
        <v>0</v>
      </c>
      <c r="N240" s="147">
        <v>2.5000000000000001E-2</v>
      </c>
      <c r="O240" s="147">
        <f>ROUND(E240*N240,5)</f>
        <v>142.19999999999999</v>
      </c>
      <c r="P240" s="147">
        <v>0</v>
      </c>
      <c r="Q240" s="147">
        <f>ROUND(E240*P240,5)</f>
        <v>0</v>
      </c>
      <c r="R240" s="147"/>
      <c r="S240" s="147"/>
      <c r="T240" s="148">
        <v>0</v>
      </c>
      <c r="U240" s="147">
        <f>ROUND(E240*T240,2)</f>
        <v>0</v>
      </c>
      <c r="V240" s="139"/>
      <c r="W240" s="139"/>
      <c r="X240" s="139"/>
      <c r="Y240" s="139"/>
      <c r="Z240" s="139"/>
      <c r="AA240" s="139"/>
      <c r="AB240" s="139"/>
      <c r="AC240" s="139"/>
      <c r="AD240" s="139"/>
      <c r="AE240" s="139" t="s">
        <v>111</v>
      </c>
      <c r="AF240" s="139"/>
      <c r="AG240" s="139"/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ht="36.950000000000003" customHeight="1" outlineLevel="1" x14ac:dyDescent="0.2">
      <c r="A241" s="140"/>
      <c r="B241" s="140"/>
      <c r="C241" s="236" t="s">
        <v>378</v>
      </c>
      <c r="D241" s="258"/>
      <c r="E241" s="258"/>
      <c r="F241" s="157"/>
      <c r="G241" s="158"/>
      <c r="H241" s="156"/>
      <c r="I241" s="156"/>
      <c r="J241" s="156"/>
      <c r="K241" s="156"/>
      <c r="L241" s="156"/>
      <c r="M241" s="156"/>
      <c r="N241" s="147"/>
      <c r="O241" s="147"/>
      <c r="P241" s="147"/>
      <c r="Q241" s="147"/>
      <c r="R241" s="147"/>
      <c r="S241" s="147"/>
      <c r="T241" s="148"/>
      <c r="U241" s="147"/>
      <c r="V241" s="139"/>
      <c r="W241" s="139"/>
      <c r="X241" s="139"/>
      <c r="Y241" s="139"/>
      <c r="Z241" s="139"/>
      <c r="AA241" s="139"/>
      <c r="AB241" s="139"/>
      <c r="AC241" s="139"/>
      <c r="AD241" s="139"/>
      <c r="AE241" s="139" t="s">
        <v>157</v>
      </c>
      <c r="AF241" s="139"/>
      <c r="AG241" s="139"/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42" t="str">
        <f>C241</f>
        <v>Směs z pryžového granulátu frakce 1-4 mm a PUR pojiva tl. 10 mm + vrchní nástřik tl. cca 3 mm z barevného PUR pojiva a jemného celobarevného pryžového granulátu frakce 0,5-1,5 mm, s filtračním průtokem min. 150 mm/h.</v>
      </c>
      <c r="BB241" s="139"/>
      <c r="BC241" s="139"/>
      <c r="BD241" s="139"/>
      <c r="BE241" s="139"/>
      <c r="BF241" s="139"/>
      <c r="BG241" s="139"/>
      <c r="BH241" s="139"/>
    </row>
    <row r="242" spans="1:60" outlineLevel="1" x14ac:dyDescent="0.2">
      <c r="A242" s="140"/>
      <c r="B242" s="140"/>
      <c r="C242" s="178" t="s">
        <v>339</v>
      </c>
      <c r="D242" s="149"/>
      <c r="E242" s="153">
        <v>5688</v>
      </c>
      <c r="F242" s="156"/>
      <c r="G242" s="156"/>
      <c r="H242" s="156"/>
      <c r="I242" s="156"/>
      <c r="J242" s="156"/>
      <c r="K242" s="156"/>
      <c r="L242" s="156"/>
      <c r="M242" s="156"/>
      <c r="N242" s="147"/>
      <c r="O242" s="147"/>
      <c r="P242" s="147"/>
      <c r="Q242" s="147"/>
      <c r="R242" s="147"/>
      <c r="S242" s="147"/>
      <c r="T242" s="148"/>
      <c r="U242" s="147"/>
      <c r="V242" s="139"/>
      <c r="W242" s="139"/>
      <c r="X242" s="139"/>
      <c r="Y242" s="139"/>
      <c r="Z242" s="139"/>
      <c r="AA242" s="139"/>
      <c r="AB242" s="139"/>
      <c r="AC242" s="139"/>
      <c r="AD242" s="139"/>
      <c r="AE242" s="139" t="s">
        <v>113</v>
      </c>
      <c r="AF242" s="139">
        <v>0</v>
      </c>
      <c r="AG242" s="139"/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ht="22.5" outlineLevel="1" x14ac:dyDescent="0.2">
      <c r="A243" s="140">
        <v>80</v>
      </c>
      <c r="B243" s="140" t="s">
        <v>379</v>
      </c>
      <c r="C243" s="177" t="s">
        <v>380</v>
      </c>
      <c r="D243" s="147" t="s">
        <v>161</v>
      </c>
      <c r="E243" s="152">
        <v>448</v>
      </c>
      <c r="F243" s="155">
        <f>H243+J243</f>
        <v>0</v>
      </c>
      <c r="G243" s="156">
        <f>ROUND(E243*F243,2)</f>
        <v>0</v>
      </c>
      <c r="H243" s="156"/>
      <c r="I243" s="156">
        <f>ROUND(E243*H243,2)</f>
        <v>0</v>
      </c>
      <c r="J243" s="156"/>
      <c r="K243" s="156">
        <f>ROUND(E243*J243,2)</f>
        <v>0</v>
      </c>
      <c r="L243" s="156">
        <v>21</v>
      </c>
      <c r="M243" s="156">
        <f>G243*(1+L243/100)</f>
        <v>0</v>
      </c>
      <c r="N243" s="147">
        <v>2.5000000000000001E-2</v>
      </c>
      <c r="O243" s="147">
        <f>ROUND(E243*N243,5)</f>
        <v>11.2</v>
      </c>
      <c r="P243" s="147">
        <v>0</v>
      </c>
      <c r="Q243" s="147">
        <f>ROUND(E243*P243,5)</f>
        <v>0</v>
      </c>
      <c r="R243" s="147"/>
      <c r="S243" s="147"/>
      <c r="T243" s="148">
        <v>0</v>
      </c>
      <c r="U243" s="147">
        <f>ROUND(E243*T243,2)</f>
        <v>0</v>
      </c>
      <c r="V243" s="139"/>
      <c r="W243" s="139"/>
      <c r="X243" s="139"/>
      <c r="Y243" s="139"/>
      <c r="Z243" s="139"/>
      <c r="AA243" s="139"/>
      <c r="AB243" s="139"/>
      <c r="AC243" s="139"/>
      <c r="AD243" s="139"/>
      <c r="AE243" s="139" t="s">
        <v>166</v>
      </c>
      <c r="AF243" s="139"/>
      <c r="AG243" s="139"/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ht="33.75" customHeight="1" outlineLevel="1" x14ac:dyDescent="0.2">
      <c r="A244" s="140"/>
      <c r="B244" s="140"/>
      <c r="C244" s="236" t="s">
        <v>381</v>
      </c>
      <c r="D244" s="258"/>
      <c r="E244" s="258"/>
      <c r="F244" s="157"/>
      <c r="G244" s="158"/>
      <c r="H244" s="156"/>
      <c r="I244" s="156"/>
      <c r="J244" s="156"/>
      <c r="K244" s="156"/>
      <c r="L244" s="156"/>
      <c r="M244" s="156"/>
      <c r="N244" s="147"/>
      <c r="O244" s="147"/>
      <c r="P244" s="147"/>
      <c r="Q244" s="147"/>
      <c r="R244" s="147"/>
      <c r="S244" s="147"/>
      <c r="T244" s="148"/>
      <c r="U244" s="147"/>
      <c r="V244" s="139"/>
      <c r="W244" s="139"/>
      <c r="X244" s="139"/>
      <c r="Y244" s="139"/>
      <c r="Z244" s="139"/>
      <c r="AA244" s="139"/>
      <c r="AB244" s="139"/>
      <c r="AC244" s="139"/>
      <c r="AD244" s="139"/>
      <c r="AE244" s="139" t="s">
        <v>157</v>
      </c>
      <c r="AF244" s="139"/>
      <c r="AG244" s="139"/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42" t="str">
        <f>C244</f>
        <v>Směs z pryžového granulátu frakce 1-4 mm a PUR pojiva tl. 10 mm + vrchní vrstva tl. cca 3 mm složená ze samonivelační uzavírací PUR stěrky, do které se zapracovává jemný celoprobarvený pryžový EPDM granulát frakce 1-4 mm.</v>
      </c>
      <c r="BB244" s="139"/>
      <c r="BC244" s="139"/>
      <c r="BD244" s="139"/>
      <c r="BE244" s="139"/>
      <c r="BF244" s="139"/>
      <c r="BG244" s="139"/>
      <c r="BH244" s="139"/>
    </row>
    <row r="245" spans="1:60" outlineLevel="1" x14ac:dyDescent="0.2">
      <c r="A245" s="140"/>
      <c r="B245" s="140"/>
      <c r="C245" s="178" t="s">
        <v>340</v>
      </c>
      <c r="D245" s="149"/>
      <c r="E245" s="153">
        <v>448</v>
      </c>
      <c r="F245" s="156"/>
      <c r="G245" s="156"/>
      <c r="H245" s="156"/>
      <c r="I245" s="156"/>
      <c r="J245" s="156"/>
      <c r="K245" s="156"/>
      <c r="L245" s="156"/>
      <c r="M245" s="156"/>
      <c r="N245" s="147"/>
      <c r="O245" s="147"/>
      <c r="P245" s="147"/>
      <c r="Q245" s="147"/>
      <c r="R245" s="147"/>
      <c r="S245" s="147"/>
      <c r="T245" s="148"/>
      <c r="U245" s="147"/>
      <c r="V245" s="139"/>
      <c r="W245" s="139"/>
      <c r="X245" s="139"/>
      <c r="Y245" s="139"/>
      <c r="Z245" s="139"/>
      <c r="AA245" s="139"/>
      <c r="AB245" s="139"/>
      <c r="AC245" s="139"/>
      <c r="AD245" s="139"/>
      <c r="AE245" s="139" t="s">
        <v>113</v>
      </c>
      <c r="AF245" s="139">
        <v>0</v>
      </c>
      <c r="AG245" s="139"/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 ht="22.5" outlineLevel="1" x14ac:dyDescent="0.2">
      <c r="A246" s="140">
        <v>81</v>
      </c>
      <c r="B246" s="140" t="s">
        <v>382</v>
      </c>
      <c r="C246" s="177" t="s">
        <v>383</v>
      </c>
      <c r="D246" s="147" t="s">
        <v>228</v>
      </c>
      <c r="E246" s="152">
        <v>3028</v>
      </c>
      <c r="F246" s="155">
        <f>H246+J246</f>
        <v>0</v>
      </c>
      <c r="G246" s="156">
        <f>ROUND(E246*F246,2)</f>
        <v>0</v>
      </c>
      <c r="H246" s="156"/>
      <c r="I246" s="156">
        <f>ROUND(E246*H246,2)</f>
        <v>0</v>
      </c>
      <c r="J246" s="156"/>
      <c r="K246" s="156">
        <f>ROUND(E246*J246,2)</f>
        <v>0</v>
      </c>
      <c r="L246" s="156">
        <v>21</v>
      </c>
      <c r="M246" s="156">
        <f>G246*(1+L246/100)</f>
        <v>0</v>
      </c>
      <c r="N246" s="147">
        <v>3.0000000000000001E-3</v>
      </c>
      <c r="O246" s="147">
        <f>ROUND(E246*N246,5)</f>
        <v>9.0839999999999996</v>
      </c>
      <c r="P246" s="147">
        <v>0</v>
      </c>
      <c r="Q246" s="147">
        <f>ROUND(E246*P246,5)</f>
        <v>0</v>
      </c>
      <c r="R246" s="147"/>
      <c r="S246" s="147"/>
      <c r="T246" s="148">
        <v>0</v>
      </c>
      <c r="U246" s="147">
        <f>ROUND(E246*T246,2)</f>
        <v>0</v>
      </c>
      <c r="V246" s="139"/>
      <c r="W246" s="139"/>
      <c r="X246" s="139"/>
      <c r="Y246" s="139"/>
      <c r="Z246" s="139"/>
      <c r="AA246" s="139"/>
      <c r="AB246" s="139"/>
      <c r="AC246" s="139"/>
      <c r="AD246" s="139"/>
      <c r="AE246" s="139" t="s">
        <v>111</v>
      </c>
      <c r="AF246" s="139"/>
      <c r="AG246" s="139"/>
      <c r="AH246" s="139"/>
      <c r="AI246" s="139"/>
      <c r="AJ246" s="139"/>
      <c r="AK246" s="139"/>
      <c r="AL246" s="139"/>
      <c r="AM246" s="139"/>
      <c r="AN246" s="139"/>
      <c r="AO246" s="139"/>
      <c r="AP246" s="139"/>
      <c r="AQ246" s="139"/>
      <c r="AR246" s="139"/>
      <c r="AS246" s="139"/>
      <c r="AT246" s="139"/>
      <c r="AU246" s="139"/>
      <c r="AV246" s="139"/>
      <c r="AW246" s="139"/>
      <c r="AX246" s="139"/>
      <c r="AY246" s="139"/>
      <c r="AZ246" s="139"/>
      <c r="BA246" s="139"/>
      <c r="BB246" s="139"/>
      <c r="BC246" s="139"/>
      <c r="BD246" s="139"/>
      <c r="BE246" s="139"/>
      <c r="BF246" s="139"/>
      <c r="BG246" s="139"/>
      <c r="BH246" s="139"/>
    </row>
    <row r="247" spans="1:60" outlineLevel="1" x14ac:dyDescent="0.2">
      <c r="A247" s="140"/>
      <c r="B247" s="140"/>
      <c r="C247" s="178" t="s">
        <v>384</v>
      </c>
      <c r="D247" s="149"/>
      <c r="E247" s="153">
        <v>2908</v>
      </c>
      <c r="F247" s="156"/>
      <c r="G247" s="156"/>
      <c r="H247" s="156"/>
      <c r="I247" s="156"/>
      <c r="J247" s="156"/>
      <c r="K247" s="156"/>
      <c r="L247" s="156"/>
      <c r="M247" s="156"/>
      <c r="N247" s="147"/>
      <c r="O247" s="147"/>
      <c r="P247" s="147"/>
      <c r="Q247" s="147"/>
      <c r="R247" s="147"/>
      <c r="S247" s="147"/>
      <c r="T247" s="148"/>
      <c r="U247" s="147"/>
      <c r="V247" s="139"/>
      <c r="W247" s="139"/>
      <c r="X247" s="139"/>
      <c r="Y247" s="139"/>
      <c r="Z247" s="139"/>
      <c r="AA247" s="139"/>
      <c r="AB247" s="139"/>
      <c r="AC247" s="139"/>
      <c r="AD247" s="139"/>
      <c r="AE247" s="139" t="s">
        <v>113</v>
      </c>
      <c r="AF247" s="139">
        <v>0</v>
      </c>
      <c r="AG247" s="139"/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outlineLevel="1" x14ac:dyDescent="0.2">
      <c r="A248" s="140"/>
      <c r="B248" s="140"/>
      <c r="C248" s="178" t="s">
        <v>385</v>
      </c>
      <c r="D248" s="149"/>
      <c r="E248" s="153">
        <v>120</v>
      </c>
      <c r="F248" s="156"/>
      <c r="G248" s="156"/>
      <c r="H248" s="156"/>
      <c r="I248" s="156"/>
      <c r="J248" s="156"/>
      <c r="K248" s="156"/>
      <c r="L248" s="156"/>
      <c r="M248" s="156"/>
      <c r="N248" s="147"/>
      <c r="O248" s="147"/>
      <c r="P248" s="147"/>
      <c r="Q248" s="147"/>
      <c r="R248" s="147"/>
      <c r="S248" s="147"/>
      <c r="T248" s="148"/>
      <c r="U248" s="147"/>
      <c r="V248" s="139"/>
      <c r="W248" s="139"/>
      <c r="X248" s="139"/>
      <c r="Y248" s="139"/>
      <c r="Z248" s="139"/>
      <c r="AA248" s="139"/>
      <c r="AB248" s="139"/>
      <c r="AC248" s="139"/>
      <c r="AD248" s="139"/>
      <c r="AE248" s="139" t="s">
        <v>113</v>
      </c>
      <c r="AF248" s="139">
        <v>0</v>
      </c>
      <c r="AG248" s="139"/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x14ac:dyDescent="0.2">
      <c r="A249" s="141" t="s">
        <v>106</v>
      </c>
      <c r="B249" s="141" t="s">
        <v>63</v>
      </c>
      <c r="C249" s="179" t="s">
        <v>64</v>
      </c>
      <c r="D249" s="150"/>
      <c r="E249" s="154"/>
      <c r="F249" s="159"/>
      <c r="G249" s="159">
        <f>SUMIF(AE250:AE284,"&lt;&gt;NOR",G250:G284)</f>
        <v>0</v>
      </c>
      <c r="H249" s="159"/>
      <c r="I249" s="159">
        <f>SUM(I250:I284)</f>
        <v>0</v>
      </c>
      <c r="J249" s="159"/>
      <c r="K249" s="159">
        <f>SUM(K250:K284)</f>
        <v>0</v>
      </c>
      <c r="L249" s="159"/>
      <c r="M249" s="159">
        <f>SUM(M250:M284)</f>
        <v>0</v>
      </c>
      <c r="N249" s="150"/>
      <c r="O249" s="150">
        <f>SUM(O250:O284)</f>
        <v>0</v>
      </c>
      <c r="P249" s="150"/>
      <c r="Q249" s="150">
        <f>SUM(Q250:Q284)</f>
        <v>0</v>
      </c>
      <c r="R249" s="150"/>
      <c r="S249" s="150"/>
      <c r="T249" s="151"/>
      <c r="U249" s="150">
        <f>SUM(U250:U284)</f>
        <v>0</v>
      </c>
      <c r="AE249" t="s">
        <v>107</v>
      </c>
    </row>
    <row r="250" spans="1:60" ht="22.5" outlineLevel="1" x14ac:dyDescent="0.2">
      <c r="A250" s="140">
        <v>82</v>
      </c>
      <c r="B250" s="140" t="s">
        <v>386</v>
      </c>
      <c r="C250" s="177" t="s">
        <v>387</v>
      </c>
      <c r="D250" s="147" t="s">
        <v>192</v>
      </c>
      <c r="E250" s="152">
        <v>2</v>
      </c>
      <c r="F250" s="155">
        <f>H250+J250</f>
        <v>0</v>
      </c>
      <c r="G250" s="156">
        <f>ROUND(E250*F250,2)</f>
        <v>0</v>
      </c>
      <c r="H250" s="156"/>
      <c r="I250" s="156">
        <f>ROUND(E250*H250,2)</f>
        <v>0</v>
      </c>
      <c r="J250" s="156"/>
      <c r="K250" s="156">
        <f>ROUND(E250*J250,2)</f>
        <v>0</v>
      </c>
      <c r="L250" s="156">
        <v>21</v>
      </c>
      <c r="M250" s="156">
        <f>G250*(1+L250/100)</f>
        <v>0</v>
      </c>
      <c r="N250" s="147">
        <v>0</v>
      </c>
      <c r="O250" s="147">
        <f>ROUND(E250*N250,5)</f>
        <v>0</v>
      </c>
      <c r="P250" s="147">
        <v>0</v>
      </c>
      <c r="Q250" s="147">
        <f>ROUND(E250*P250,5)</f>
        <v>0</v>
      </c>
      <c r="R250" s="147"/>
      <c r="S250" s="147"/>
      <c r="T250" s="148">
        <v>0</v>
      </c>
      <c r="U250" s="147">
        <f>ROUND(E250*T250,2)</f>
        <v>0</v>
      </c>
      <c r="V250" s="139"/>
      <c r="W250" s="139"/>
      <c r="X250" s="139"/>
      <c r="Y250" s="139"/>
      <c r="Z250" s="139"/>
      <c r="AA250" s="139"/>
      <c r="AB250" s="139"/>
      <c r="AC250" s="139"/>
      <c r="AD250" s="139"/>
      <c r="AE250" s="139" t="s">
        <v>166</v>
      </c>
      <c r="AF250" s="139"/>
      <c r="AG250" s="139"/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ht="12.75" customHeight="1" outlineLevel="1" x14ac:dyDescent="0.2">
      <c r="A251" s="140"/>
      <c r="B251" s="140"/>
      <c r="C251" s="236" t="s">
        <v>388</v>
      </c>
      <c r="D251" s="258"/>
      <c r="E251" s="258"/>
      <c r="F251" s="157"/>
      <c r="G251" s="158"/>
      <c r="H251" s="156"/>
      <c r="I251" s="156"/>
      <c r="J251" s="156"/>
      <c r="K251" s="156"/>
      <c r="L251" s="156"/>
      <c r="M251" s="156"/>
      <c r="N251" s="147"/>
      <c r="O251" s="147"/>
      <c r="P251" s="147"/>
      <c r="Q251" s="147"/>
      <c r="R251" s="147"/>
      <c r="S251" s="147"/>
      <c r="T251" s="148"/>
      <c r="U251" s="147"/>
      <c r="V251" s="139"/>
      <c r="W251" s="139"/>
      <c r="X251" s="139"/>
      <c r="Y251" s="139"/>
      <c r="Z251" s="139"/>
      <c r="AA251" s="139"/>
      <c r="AB251" s="139"/>
      <c r="AC251" s="139"/>
      <c r="AD251" s="139"/>
      <c r="AE251" s="139" t="s">
        <v>157</v>
      </c>
      <c r="AF251" s="139"/>
      <c r="AG251" s="139"/>
      <c r="AH251" s="139"/>
      <c r="AI251" s="139"/>
      <c r="AJ251" s="139"/>
      <c r="AK251" s="139"/>
      <c r="AL251" s="139"/>
      <c r="AM251" s="139"/>
      <c r="AN251" s="139"/>
      <c r="AO251" s="139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39"/>
      <c r="BA251" s="142" t="str">
        <f>C251</f>
        <v>Podrobnější popis viz. Obecná specifikace navržených výrobků.</v>
      </c>
      <c r="BB251" s="139"/>
      <c r="BC251" s="139"/>
      <c r="BD251" s="139"/>
      <c r="BE251" s="139"/>
      <c r="BF251" s="139"/>
      <c r="BG251" s="139"/>
      <c r="BH251" s="139"/>
    </row>
    <row r="252" spans="1:60" ht="22.5" outlineLevel="1" x14ac:dyDescent="0.2">
      <c r="A252" s="140">
        <v>83</v>
      </c>
      <c r="B252" s="140" t="s">
        <v>389</v>
      </c>
      <c r="C252" s="177" t="s">
        <v>390</v>
      </c>
      <c r="D252" s="147" t="s">
        <v>192</v>
      </c>
      <c r="E252" s="152">
        <v>4</v>
      </c>
      <c r="F252" s="155">
        <f>H252+J252</f>
        <v>0</v>
      </c>
      <c r="G252" s="156">
        <f>ROUND(E252*F252,2)</f>
        <v>0</v>
      </c>
      <c r="H252" s="156"/>
      <c r="I252" s="156">
        <f>ROUND(E252*H252,2)</f>
        <v>0</v>
      </c>
      <c r="J252" s="156"/>
      <c r="K252" s="156">
        <f>ROUND(E252*J252,2)</f>
        <v>0</v>
      </c>
      <c r="L252" s="156">
        <v>21</v>
      </c>
      <c r="M252" s="156">
        <f>G252*(1+L252/100)</f>
        <v>0</v>
      </c>
      <c r="N252" s="147">
        <v>0</v>
      </c>
      <c r="O252" s="147">
        <f>ROUND(E252*N252,5)</f>
        <v>0</v>
      </c>
      <c r="P252" s="147">
        <v>0</v>
      </c>
      <c r="Q252" s="147">
        <f>ROUND(E252*P252,5)</f>
        <v>0</v>
      </c>
      <c r="R252" s="147"/>
      <c r="S252" s="147"/>
      <c r="T252" s="148">
        <v>0</v>
      </c>
      <c r="U252" s="147">
        <f>ROUND(E252*T252,2)</f>
        <v>0</v>
      </c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 t="s">
        <v>166</v>
      </c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ht="12.75" customHeight="1" outlineLevel="1" x14ac:dyDescent="0.2">
      <c r="A253" s="140"/>
      <c r="B253" s="140"/>
      <c r="C253" s="236" t="s">
        <v>388</v>
      </c>
      <c r="D253" s="258"/>
      <c r="E253" s="258"/>
      <c r="F253" s="157"/>
      <c r="G253" s="158"/>
      <c r="H253" s="156"/>
      <c r="I253" s="156"/>
      <c r="J253" s="156"/>
      <c r="K253" s="156"/>
      <c r="L253" s="156"/>
      <c r="M253" s="156"/>
      <c r="N253" s="147"/>
      <c r="O253" s="147"/>
      <c r="P253" s="147"/>
      <c r="Q253" s="147"/>
      <c r="R253" s="147"/>
      <c r="S253" s="147"/>
      <c r="T253" s="148"/>
      <c r="U253" s="147"/>
      <c r="V253" s="139"/>
      <c r="W253" s="139"/>
      <c r="X253" s="139"/>
      <c r="Y253" s="139"/>
      <c r="Z253" s="139"/>
      <c r="AA253" s="139"/>
      <c r="AB253" s="139"/>
      <c r="AC253" s="139"/>
      <c r="AD253" s="139"/>
      <c r="AE253" s="139" t="s">
        <v>157</v>
      </c>
      <c r="AF253" s="139"/>
      <c r="AG253" s="139"/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42" t="str">
        <f>C253</f>
        <v>Podrobnější popis viz. Obecná specifikace navržených výrobků.</v>
      </c>
      <c r="BB253" s="139"/>
      <c r="BC253" s="139"/>
      <c r="BD253" s="139"/>
      <c r="BE253" s="139"/>
      <c r="BF253" s="139"/>
      <c r="BG253" s="139"/>
      <c r="BH253" s="139"/>
    </row>
    <row r="254" spans="1:60" ht="22.5" outlineLevel="1" x14ac:dyDescent="0.2">
      <c r="A254" s="140">
        <v>84</v>
      </c>
      <c r="B254" s="140" t="s">
        <v>391</v>
      </c>
      <c r="C254" s="177" t="s">
        <v>392</v>
      </c>
      <c r="D254" s="147" t="s">
        <v>192</v>
      </c>
      <c r="E254" s="152">
        <v>2</v>
      </c>
      <c r="F254" s="155">
        <f>H254+J254</f>
        <v>0</v>
      </c>
      <c r="G254" s="156">
        <f>ROUND(E254*F254,2)</f>
        <v>0</v>
      </c>
      <c r="H254" s="156"/>
      <c r="I254" s="156">
        <f>ROUND(E254*H254,2)</f>
        <v>0</v>
      </c>
      <c r="J254" s="156"/>
      <c r="K254" s="156">
        <f>ROUND(E254*J254,2)</f>
        <v>0</v>
      </c>
      <c r="L254" s="156">
        <v>21</v>
      </c>
      <c r="M254" s="156">
        <f>G254*(1+L254/100)</f>
        <v>0</v>
      </c>
      <c r="N254" s="147">
        <v>0</v>
      </c>
      <c r="O254" s="147">
        <f>ROUND(E254*N254,5)</f>
        <v>0</v>
      </c>
      <c r="P254" s="147">
        <v>0</v>
      </c>
      <c r="Q254" s="147">
        <f>ROUND(E254*P254,5)</f>
        <v>0</v>
      </c>
      <c r="R254" s="147"/>
      <c r="S254" s="147"/>
      <c r="T254" s="148">
        <v>0</v>
      </c>
      <c r="U254" s="147">
        <f>ROUND(E254*T254,2)</f>
        <v>0</v>
      </c>
      <c r="V254" s="139"/>
      <c r="W254" s="139"/>
      <c r="X254" s="139"/>
      <c r="Y254" s="139"/>
      <c r="Z254" s="139"/>
      <c r="AA254" s="139"/>
      <c r="AB254" s="139"/>
      <c r="AC254" s="139"/>
      <c r="AD254" s="139"/>
      <c r="AE254" s="139" t="s">
        <v>166</v>
      </c>
      <c r="AF254" s="139"/>
      <c r="AG254" s="139"/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ht="12.75" customHeight="1" outlineLevel="1" x14ac:dyDescent="0.2">
      <c r="A255" s="140"/>
      <c r="B255" s="140"/>
      <c r="C255" s="236" t="s">
        <v>388</v>
      </c>
      <c r="D255" s="258"/>
      <c r="E255" s="258"/>
      <c r="F255" s="157"/>
      <c r="G255" s="158"/>
      <c r="H255" s="156"/>
      <c r="I255" s="156"/>
      <c r="J255" s="156"/>
      <c r="K255" s="156"/>
      <c r="L255" s="156"/>
      <c r="M255" s="156"/>
      <c r="N255" s="147"/>
      <c r="O255" s="147"/>
      <c r="P255" s="147"/>
      <c r="Q255" s="147"/>
      <c r="R255" s="147"/>
      <c r="S255" s="147"/>
      <c r="T255" s="148"/>
      <c r="U255" s="147"/>
      <c r="V255" s="139"/>
      <c r="W255" s="139"/>
      <c r="X255" s="139"/>
      <c r="Y255" s="139"/>
      <c r="Z255" s="139"/>
      <c r="AA255" s="139"/>
      <c r="AB255" s="139"/>
      <c r="AC255" s="139"/>
      <c r="AD255" s="139"/>
      <c r="AE255" s="139" t="s">
        <v>157</v>
      </c>
      <c r="AF255" s="139"/>
      <c r="AG255" s="139"/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42" t="str">
        <f>C255</f>
        <v>Podrobnější popis viz. Obecná specifikace navržených výrobků.</v>
      </c>
      <c r="BB255" s="139"/>
      <c r="BC255" s="139"/>
      <c r="BD255" s="139"/>
      <c r="BE255" s="139"/>
      <c r="BF255" s="139"/>
      <c r="BG255" s="139"/>
      <c r="BH255" s="139"/>
    </row>
    <row r="256" spans="1:60" outlineLevel="1" x14ac:dyDescent="0.2">
      <c r="A256" s="140">
        <v>85</v>
      </c>
      <c r="B256" s="140" t="s">
        <v>393</v>
      </c>
      <c r="C256" s="177" t="s">
        <v>394</v>
      </c>
      <c r="D256" s="147" t="s">
        <v>192</v>
      </c>
      <c r="E256" s="152">
        <v>2</v>
      </c>
      <c r="F256" s="155">
        <f>H256+J256</f>
        <v>0</v>
      </c>
      <c r="G256" s="156">
        <f>ROUND(E256*F256,2)</f>
        <v>0</v>
      </c>
      <c r="H256" s="156"/>
      <c r="I256" s="156">
        <f>ROUND(E256*H256,2)</f>
        <v>0</v>
      </c>
      <c r="J256" s="156"/>
      <c r="K256" s="156">
        <f>ROUND(E256*J256,2)</f>
        <v>0</v>
      </c>
      <c r="L256" s="156">
        <v>21</v>
      </c>
      <c r="M256" s="156">
        <f>G256*(1+L256/100)</f>
        <v>0</v>
      </c>
      <c r="N256" s="147">
        <v>0</v>
      </c>
      <c r="O256" s="147">
        <f>ROUND(E256*N256,5)</f>
        <v>0</v>
      </c>
      <c r="P256" s="147">
        <v>0</v>
      </c>
      <c r="Q256" s="147">
        <f>ROUND(E256*P256,5)</f>
        <v>0</v>
      </c>
      <c r="R256" s="147"/>
      <c r="S256" s="147"/>
      <c r="T256" s="148">
        <v>0</v>
      </c>
      <c r="U256" s="147">
        <f>ROUND(E256*T256,2)</f>
        <v>0</v>
      </c>
      <c r="V256" s="139"/>
      <c r="W256" s="139"/>
      <c r="X256" s="139"/>
      <c r="Y256" s="139"/>
      <c r="Z256" s="139"/>
      <c r="AA256" s="139"/>
      <c r="AB256" s="139"/>
      <c r="AC256" s="139"/>
      <c r="AD256" s="139"/>
      <c r="AE256" s="139" t="s">
        <v>166</v>
      </c>
      <c r="AF256" s="139"/>
      <c r="AG256" s="139"/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ht="12.75" customHeight="1" outlineLevel="1" x14ac:dyDescent="0.2">
      <c r="A257" s="140"/>
      <c r="B257" s="140"/>
      <c r="C257" s="236" t="s">
        <v>388</v>
      </c>
      <c r="D257" s="258"/>
      <c r="E257" s="258"/>
      <c r="F257" s="157"/>
      <c r="G257" s="158"/>
      <c r="H257" s="156"/>
      <c r="I257" s="156"/>
      <c r="J257" s="156"/>
      <c r="K257" s="156"/>
      <c r="L257" s="156"/>
      <c r="M257" s="156"/>
      <c r="N257" s="147"/>
      <c r="O257" s="147"/>
      <c r="P257" s="147"/>
      <c r="Q257" s="147"/>
      <c r="R257" s="147"/>
      <c r="S257" s="147"/>
      <c r="T257" s="148"/>
      <c r="U257" s="147"/>
      <c r="V257" s="139"/>
      <c r="W257" s="139"/>
      <c r="X257" s="139"/>
      <c r="Y257" s="139"/>
      <c r="Z257" s="139"/>
      <c r="AA257" s="139"/>
      <c r="AB257" s="139"/>
      <c r="AC257" s="139"/>
      <c r="AD257" s="139"/>
      <c r="AE257" s="139" t="s">
        <v>157</v>
      </c>
      <c r="AF257" s="139"/>
      <c r="AG257" s="139"/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42" t="str">
        <f>C257</f>
        <v>Podrobnější popis viz. Obecná specifikace navržených výrobků.</v>
      </c>
      <c r="BB257" s="139"/>
      <c r="BC257" s="139"/>
      <c r="BD257" s="139"/>
      <c r="BE257" s="139"/>
      <c r="BF257" s="139"/>
      <c r="BG257" s="139"/>
      <c r="BH257" s="139"/>
    </row>
    <row r="258" spans="1:60" ht="22.5" outlineLevel="1" x14ac:dyDescent="0.2">
      <c r="A258" s="140">
        <v>86</v>
      </c>
      <c r="B258" s="140" t="s">
        <v>395</v>
      </c>
      <c r="C258" s="177" t="s">
        <v>396</v>
      </c>
      <c r="D258" s="147" t="s">
        <v>192</v>
      </c>
      <c r="E258" s="152">
        <v>2</v>
      </c>
      <c r="F258" s="155">
        <f>H258+J258</f>
        <v>0</v>
      </c>
      <c r="G258" s="156">
        <f>ROUND(E258*F258,2)</f>
        <v>0</v>
      </c>
      <c r="H258" s="156"/>
      <c r="I258" s="156">
        <f>ROUND(E258*H258,2)</f>
        <v>0</v>
      </c>
      <c r="J258" s="156"/>
      <c r="K258" s="156">
        <f>ROUND(E258*J258,2)</f>
        <v>0</v>
      </c>
      <c r="L258" s="156">
        <v>21</v>
      </c>
      <c r="M258" s="156">
        <f>G258*(1+L258/100)</f>
        <v>0</v>
      </c>
      <c r="N258" s="147">
        <v>0</v>
      </c>
      <c r="O258" s="147">
        <f>ROUND(E258*N258,5)</f>
        <v>0</v>
      </c>
      <c r="P258" s="147">
        <v>0</v>
      </c>
      <c r="Q258" s="147">
        <f>ROUND(E258*P258,5)</f>
        <v>0</v>
      </c>
      <c r="R258" s="147"/>
      <c r="S258" s="147"/>
      <c r="T258" s="148">
        <v>0</v>
      </c>
      <c r="U258" s="147">
        <f>ROUND(E258*T258,2)</f>
        <v>0</v>
      </c>
      <c r="V258" s="139"/>
      <c r="W258" s="139"/>
      <c r="X258" s="139"/>
      <c r="Y258" s="139"/>
      <c r="Z258" s="139"/>
      <c r="AA258" s="139"/>
      <c r="AB258" s="139"/>
      <c r="AC258" s="139"/>
      <c r="AD258" s="139"/>
      <c r="AE258" s="139" t="s">
        <v>166</v>
      </c>
      <c r="AF258" s="139"/>
      <c r="AG258" s="139"/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ht="12.75" customHeight="1" outlineLevel="1" x14ac:dyDescent="0.2">
      <c r="A259" s="140"/>
      <c r="B259" s="140"/>
      <c r="C259" s="236" t="s">
        <v>397</v>
      </c>
      <c r="D259" s="258"/>
      <c r="E259" s="258"/>
      <c r="F259" s="157"/>
      <c r="G259" s="158"/>
      <c r="H259" s="156"/>
      <c r="I259" s="156"/>
      <c r="J259" s="156"/>
      <c r="K259" s="156"/>
      <c r="L259" s="156"/>
      <c r="M259" s="156"/>
      <c r="N259" s="147"/>
      <c r="O259" s="147"/>
      <c r="P259" s="147"/>
      <c r="Q259" s="147"/>
      <c r="R259" s="147"/>
      <c r="S259" s="147"/>
      <c r="T259" s="148"/>
      <c r="U259" s="147"/>
      <c r="V259" s="139"/>
      <c r="W259" s="139"/>
      <c r="X259" s="139"/>
      <c r="Y259" s="139"/>
      <c r="Z259" s="139"/>
      <c r="AA259" s="139"/>
      <c r="AB259" s="139"/>
      <c r="AC259" s="139"/>
      <c r="AD259" s="139"/>
      <c r="AE259" s="139" t="s">
        <v>157</v>
      </c>
      <c r="AF259" s="139"/>
      <c r="AG259" s="139"/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42" t="str">
        <f>C259</f>
        <v>Umělý trávník tl 22 mm, min. 40 000 vpichů/m2, zastřižen do kulatého tvaru.</v>
      </c>
      <c r="BB259" s="139"/>
      <c r="BC259" s="139"/>
      <c r="BD259" s="139"/>
      <c r="BE259" s="139"/>
      <c r="BF259" s="139"/>
      <c r="BG259" s="139"/>
      <c r="BH259" s="139"/>
    </row>
    <row r="260" spans="1:60" outlineLevel="1" x14ac:dyDescent="0.2">
      <c r="A260" s="140">
        <v>87</v>
      </c>
      <c r="B260" s="140" t="s">
        <v>398</v>
      </c>
      <c r="C260" s="177" t="s">
        <v>399</v>
      </c>
      <c r="D260" s="147" t="s">
        <v>192</v>
      </c>
      <c r="E260" s="152">
        <v>2</v>
      </c>
      <c r="F260" s="155">
        <f>H260+J260</f>
        <v>0</v>
      </c>
      <c r="G260" s="156">
        <f>ROUND(E260*F260,2)</f>
        <v>0</v>
      </c>
      <c r="H260" s="156"/>
      <c r="I260" s="156">
        <f>ROUND(E260*H260,2)</f>
        <v>0</v>
      </c>
      <c r="J260" s="156"/>
      <c r="K260" s="156">
        <f>ROUND(E260*J260,2)</f>
        <v>0</v>
      </c>
      <c r="L260" s="156">
        <v>21</v>
      </c>
      <c r="M260" s="156">
        <f>G260*(1+L260/100)</f>
        <v>0</v>
      </c>
      <c r="N260" s="147">
        <v>0</v>
      </c>
      <c r="O260" s="147">
        <f>ROUND(E260*N260,5)</f>
        <v>0</v>
      </c>
      <c r="P260" s="147">
        <v>0</v>
      </c>
      <c r="Q260" s="147">
        <f>ROUND(E260*P260,5)</f>
        <v>0</v>
      </c>
      <c r="R260" s="147"/>
      <c r="S260" s="147"/>
      <c r="T260" s="148">
        <v>0</v>
      </c>
      <c r="U260" s="147">
        <f>ROUND(E260*T260,2)</f>
        <v>0</v>
      </c>
      <c r="V260" s="139"/>
      <c r="W260" s="139"/>
      <c r="X260" s="139"/>
      <c r="Y260" s="139"/>
      <c r="Z260" s="139"/>
      <c r="AA260" s="139"/>
      <c r="AB260" s="139"/>
      <c r="AC260" s="139"/>
      <c r="AD260" s="139"/>
      <c r="AE260" s="139" t="s">
        <v>166</v>
      </c>
      <c r="AF260" s="139"/>
      <c r="AG260" s="139"/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ht="12.75" customHeight="1" outlineLevel="1" x14ac:dyDescent="0.2">
      <c r="A261" s="140"/>
      <c r="B261" s="140"/>
      <c r="C261" s="236" t="s">
        <v>388</v>
      </c>
      <c r="D261" s="258"/>
      <c r="E261" s="258"/>
      <c r="F261" s="157"/>
      <c r="G261" s="158"/>
      <c r="H261" s="156"/>
      <c r="I261" s="156"/>
      <c r="J261" s="156"/>
      <c r="K261" s="156"/>
      <c r="L261" s="156"/>
      <c r="M261" s="156"/>
      <c r="N261" s="147"/>
      <c r="O261" s="147"/>
      <c r="P261" s="147"/>
      <c r="Q261" s="147"/>
      <c r="R261" s="147"/>
      <c r="S261" s="147"/>
      <c r="T261" s="148"/>
      <c r="U261" s="147"/>
      <c r="V261" s="139"/>
      <c r="W261" s="139"/>
      <c r="X261" s="139"/>
      <c r="Y261" s="139"/>
      <c r="Z261" s="139"/>
      <c r="AA261" s="139"/>
      <c r="AB261" s="139"/>
      <c r="AC261" s="139"/>
      <c r="AD261" s="139"/>
      <c r="AE261" s="139" t="s">
        <v>157</v>
      </c>
      <c r="AF261" s="139"/>
      <c r="AG261" s="139"/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42" t="str">
        <f>C261</f>
        <v>Podrobnější popis viz. Obecná specifikace navržených výrobků.</v>
      </c>
      <c r="BB261" s="139"/>
      <c r="BC261" s="139"/>
      <c r="BD261" s="139"/>
      <c r="BE261" s="139"/>
      <c r="BF261" s="139"/>
      <c r="BG261" s="139"/>
      <c r="BH261" s="139"/>
    </row>
    <row r="262" spans="1:60" ht="22.5" outlineLevel="1" x14ac:dyDescent="0.2">
      <c r="A262" s="140">
        <v>88</v>
      </c>
      <c r="B262" s="140" t="s">
        <v>400</v>
      </c>
      <c r="C262" s="177" t="s">
        <v>401</v>
      </c>
      <c r="D262" s="147" t="s">
        <v>192</v>
      </c>
      <c r="E262" s="152">
        <v>1</v>
      </c>
      <c r="F262" s="155">
        <f>H262+J262</f>
        <v>0</v>
      </c>
      <c r="G262" s="156">
        <f>ROUND(E262*F262,2)</f>
        <v>0</v>
      </c>
      <c r="H262" s="156"/>
      <c r="I262" s="156">
        <f>ROUND(E262*H262,2)</f>
        <v>0</v>
      </c>
      <c r="J262" s="156"/>
      <c r="K262" s="156">
        <f>ROUND(E262*J262,2)</f>
        <v>0</v>
      </c>
      <c r="L262" s="156">
        <v>21</v>
      </c>
      <c r="M262" s="156">
        <f>G262*(1+L262/100)</f>
        <v>0</v>
      </c>
      <c r="N262" s="147">
        <v>0</v>
      </c>
      <c r="O262" s="147">
        <f>ROUND(E262*N262,5)</f>
        <v>0</v>
      </c>
      <c r="P262" s="147">
        <v>0</v>
      </c>
      <c r="Q262" s="147">
        <f>ROUND(E262*P262,5)</f>
        <v>0</v>
      </c>
      <c r="R262" s="147"/>
      <c r="S262" s="147"/>
      <c r="T262" s="148">
        <v>0</v>
      </c>
      <c r="U262" s="147">
        <f>ROUND(E262*T262,2)</f>
        <v>0</v>
      </c>
      <c r="V262" s="139"/>
      <c r="W262" s="139"/>
      <c r="X262" s="139"/>
      <c r="Y262" s="139"/>
      <c r="Z262" s="139"/>
      <c r="AA262" s="139"/>
      <c r="AB262" s="139"/>
      <c r="AC262" s="139"/>
      <c r="AD262" s="139"/>
      <c r="AE262" s="139" t="s">
        <v>166</v>
      </c>
      <c r="AF262" s="139"/>
      <c r="AG262" s="139"/>
      <c r="AH262" s="139"/>
      <c r="AI262" s="139"/>
      <c r="AJ262" s="139"/>
      <c r="AK262" s="139"/>
      <c r="AL262" s="139"/>
      <c r="AM262" s="139"/>
      <c r="AN262" s="139"/>
      <c r="AO262" s="139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39"/>
      <c r="BA262" s="139"/>
      <c r="BB262" s="139"/>
      <c r="BC262" s="139"/>
      <c r="BD262" s="139"/>
      <c r="BE262" s="139"/>
      <c r="BF262" s="139"/>
      <c r="BG262" s="139"/>
      <c r="BH262" s="139"/>
    </row>
    <row r="263" spans="1:60" ht="12.75" customHeight="1" outlineLevel="1" x14ac:dyDescent="0.2">
      <c r="A263" s="140"/>
      <c r="B263" s="140"/>
      <c r="C263" s="236" t="s">
        <v>397</v>
      </c>
      <c r="D263" s="258"/>
      <c r="E263" s="258"/>
      <c r="F263" s="157"/>
      <c r="G263" s="158"/>
      <c r="H263" s="156"/>
      <c r="I263" s="156"/>
      <c r="J263" s="156"/>
      <c r="K263" s="156"/>
      <c r="L263" s="156"/>
      <c r="M263" s="156"/>
      <c r="N263" s="147"/>
      <c r="O263" s="147"/>
      <c r="P263" s="147"/>
      <c r="Q263" s="147"/>
      <c r="R263" s="147"/>
      <c r="S263" s="147"/>
      <c r="T263" s="148"/>
      <c r="U263" s="147"/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 t="s">
        <v>157</v>
      </c>
      <c r="AF263" s="139"/>
      <c r="AG263" s="139"/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42" t="str">
        <f>C263</f>
        <v>Umělý trávník tl 22 mm, min. 40 000 vpichů/m2, zastřižen do kulatého tvaru.</v>
      </c>
      <c r="BB263" s="139"/>
      <c r="BC263" s="139"/>
      <c r="BD263" s="139"/>
      <c r="BE263" s="139"/>
      <c r="BF263" s="139"/>
      <c r="BG263" s="139"/>
      <c r="BH263" s="139"/>
    </row>
    <row r="264" spans="1:60" outlineLevel="1" x14ac:dyDescent="0.2">
      <c r="A264" s="140">
        <v>89</v>
      </c>
      <c r="B264" s="140" t="s">
        <v>402</v>
      </c>
      <c r="C264" s="177" t="s">
        <v>403</v>
      </c>
      <c r="D264" s="147" t="s">
        <v>192</v>
      </c>
      <c r="E264" s="152">
        <v>1</v>
      </c>
      <c r="F264" s="155">
        <f>H264+J264</f>
        <v>0</v>
      </c>
      <c r="G264" s="156">
        <f>ROUND(E264*F264,2)</f>
        <v>0</v>
      </c>
      <c r="H264" s="156"/>
      <c r="I264" s="156">
        <f>ROUND(E264*H264,2)</f>
        <v>0</v>
      </c>
      <c r="J264" s="156"/>
      <c r="K264" s="156">
        <f>ROUND(E264*J264,2)</f>
        <v>0</v>
      </c>
      <c r="L264" s="156">
        <v>21</v>
      </c>
      <c r="M264" s="156">
        <f>G264*(1+L264/100)</f>
        <v>0</v>
      </c>
      <c r="N264" s="147">
        <v>0</v>
      </c>
      <c r="O264" s="147">
        <f>ROUND(E264*N264,5)</f>
        <v>0</v>
      </c>
      <c r="P264" s="147">
        <v>0</v>
      </c>
      <c r="Q264" s="147">
        <f>ROUND(E264*P264,5)</f>
        <v>0</v>
      </c>
      <c r="R264" s="147"/>
      <c r="S264" s="147"/>
      <c r="T264" s="148">
        <v>0</v>
      </c>
      <c r="U264" s="147">
        <f>ROUND(E264*T264,2)</f>
        <v>0</v>
      </c>
      <c r="V264" s="139"/>
      <c r="W264" s="139"/>
      <c r="X264" s="139"/>
      <c r="Y264" s="139"/>
      <c r="Z264" s="139"/>
      <c r="AA264" s="139"/>
      <c r="AB264" s="139"/>
      <c r="AC264" s="139"/>
      <c r="AD264" s="139"/>
      <c r="AE264" s="139" t="s">
        <v>166</v>
      </c>
      <c r="AF264" s="139"/>
      <c r="AG264" s="139"/>
      <c r="AH264" s="139"/>
      <c r="AI264" s="139"/>
      <c r="AJ264" s="139"/>
      <c r="AK264" s="139"/>
      <c r="AL264" s="139"/>
      <c r="AM264" s="139"/>
      <c r="AN264" s="139"/>
      <c r="AO264" s="139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39"/>
      <c r="BA264" s="139"/>
      <c r="BB264" s="139"/>
      <c r="BC264" s="139"/>
      <c r="BD264" s="139"/>
      <c r="BE264" s="139"/>
      <c r="BF264" s="139"/>
      <c r="BG264" s="139"/>
      <c r="BH264" s="139"/>
    </row>
    <row r="265" spans="1:60" ht="12.75" customHeight="1" outlineLevel="1" x14ac:dyDescent="0.2">
      <c r="A265" s="140"/>
      <c r="B265" s="140"/>
      <c r="C265" s="236" t="s">
        <v>388</v>
      </c>
      <c r="D265" s="258"/>
      <c r="E265" s="258"/>
      <c r="F265" s="157"/>
      <c r="G265" s="158"/>
      <c r="H265" s="156"/>
      <c r="I265" s="156"/>
      <c r="J265" s="156"/>
      <c r="K265" s="156"/>
      <c r="L265" s="156"/>
      <c r="M265" s="156"/>
      <c r="N265" s="147"/>
      <c r="O265" s="147"/>
      <c r="P265" s="147"/>
      <c r="Q265" s="147"/>
      <c r="R265" s="147"/>
      <c r="S265" s="147"/>
      <c r="T265" s="148"/>
      <c r="U265" s="147"/>
      <c r="V265" s="139"/>
      <c r="W265" s="139"/>
      <c r="X265" s="139"/>
      <c r="Y265" s="139"/>
      <c r="Z265" s="139"/>
      <c r="AA265" s="139"/>
      <c r="AB265" s="139"/>
      <c r="AC265" s="139"/>
      <c r="AD265" s="139"/>
      <c r="AE265" s="139" t="s">
        <v>157</v>
      </c>
      <c r="AF265" s="139"/>
      <c r="AG265" s="139"/>
      <c r="AH265" s="139"/>
      <c r="AI265" s="139"/>
      <c r="AJ265" s="139"/>
      <c r="AK265" s="139"/>
      <c r="AL265" s="139"/>
      <c r="AM265" s="139"/>
      <c r="AN265" s="139"/>
      <c r="AO265" s="139"/>
      <c r="AP265" s="139"/>
      <c r="AQ265" s="139"/>
      <c r="AR265" s="139"/>
      <c r="AS265" s="139"/>
      <c r="AT265" s="139"/>
      <c r="AU265" s="139"/>
      <c r="AV265" s="139"/>
      <c r="AW265" s="139"/>
      <c r="AX265" s="139"/>
      <c r="AY265" s="139"/>
      <c r="AZ265" s="139"/>
      <c r="BA265" s="142" t="str">
        <f>C265</f>
        <v>Podrobnější popis viz. Obecná specifikace navržených výrobků.</v>
      </c>
      <c r="BB265" s="139"/>
      <c r="BC265" s="139"/>
      <c r="BD265" s="139"/>
      <c r="BE265" s="139"/>
      <c r="BF265" s="139"/>
      <c r="BG265" s="139"/>
      <c r="BH265" s="139"/>
    </row>
    <row r="266" spans="1:60" ht="22.5" outlineLevel="1" x14ac:dyDescent="0.2">
      <c r="A266" s="140">
        <v>90</v>
      </c>
      <c r="B266" s="140" t="s">
        <v>404</v>
      </c>
      <c r="C266" s="177" t="s">
        <v>405</v>
      </c>
      <c r="D266" s="147" t="s">
        <v>192</v>
      </c>
      <c r="E266" s="152">
        <v>1</v>
      </c>
      <c r="F266" s="155">
        <f>H266+J266</f>
        <v>0</v>
      </c>
      <c r="G266" s="156">
        <f>ROUND(E266*F266,2)</f>
        <v>0</v>
      </c>
      <c r="H266" s="156"/>
      <c r="I266" s="156">
        <f>ROUND(E266*H266,2)</f>
        <v>0</v>
      </c>
      <c r="J266" s="156"/>
      <c r="K266" s="156">
        <f>ROUND(E266*J266,2)</f>
        <v>0</v>
      </c>
      <c r="L266" s="156">
        <v>21</v>
      </c>
      <c r="M266" s="156">
        <f>G266*(1+L266/100)</f>
        <v>0</v>
      </c>
      <c r="N266" s="147">
        <v>0</v>
      </c>
      <c r="O266" s="147">
        <f>ROUND(E266*N266,5)</f>
        <v>0</v>
      </c>
      <c r="P266" s="147">
        <v>0</v>
      </c>
      <c r="Q266" s="147">
        <f>ROUND(E266*P266,5)</f>
        <v>0</v>
      </c>
      <c r="R266" s="147"/>
      <c r="S266" s="147"/>
      <c r="T266" s="148">
        <v>0</v>
      </c>
      <c r="U266" s="147">
        <f>ROUND(E266*T266,2)</f>
        <v>0</v>
      </c>
      <c r="V266" s="139"/>
      <c r="W266" s="139"/>
      <c r="X266" s="139"/>
      <c r="Y266" s="139"/>
      <c r="Z266" s="139"/>
      <c r="AA266" s="139"/>
      <c r="AB266" s="139"/>
      <c r="AC266" s="139"/>
      <c r="AD266" s="139"/>
      <c r="AE266" s="139" t="s">
        <v>166</v>
      </c>
      <c r="AF266" s="139"/>
      <c r="AG266" s="139"/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ht="22.5" outlineLevel="1" x14ac:dyDescent="0.2">
      <c r="A267" s="140">
        <v>91</v>
      </c>
      <c r="B267" s="140" t="s">
        <v>406</v>
      </c>
      <c r="C267" s="177" t="s">
        <v>407</v>
      </c>
      <c r="D267" s="147" t="s">
        <v>192</v>
      </c>
      <c r="E267" s="152">
        <v>1</v>
      </c>
      <c r="F267" s="155">
        <f>H267+J267</f>
        <v>0</v>
      </c>
      <c r="G267" s="156">
        <f>ROUND(E267*F267,2)</f>
        <v>0</v>
      </c>
      <c r="H267" s="156"/>
      <c r="I267" s="156">
        <f>ROUND(E267*H267,2)</f>
        <v>0</v>
      </c>
      <c r="J267" s="156"/>
      <c r="K267" s="156">
        <f>ROUND(E267*J267,2)</f>
        <v>0</v>
      </c>
      <c r="L267" s="156">
        <v>21</v>
      </c>
      <c r="M267" s="156">
        <f>G267*(1+L267/100)</f>
        <v>0</v>
      </c>
      <c r="N267" s="147">
        <v>0</v>
      </c>
      <c r="O267" s="147">
        <f>ROUND(E267*N267,5)</f>
        <v>0</v>
      </c>
      <c r="P267" s="147">
        <v>0</v>
      </c>
      <c r="Q267" s="147">
        <f>ROUND(E267*P267,5)</f>
        <v>0</v>
      </c>
      <c r="R267" s="147"/>
      <c r="S267" s="147"/>
      <c r="T267" s="148">
        <v>0</v>
      </c>
      <c r="U267" s="147">
        <f>ROUND(E267*T267,2)</f>
        <v>0</v>
      </c>
      <c r="V267" s="139"/>
      <c r="W267" s="139"/>
      <c r="X267" s="139"/>
      <c r="Y267" s="139"/>
      <c r="Z267" s="139"/>
      <c r="AA267" s="139"/>
      <c r="AB267" s="139"/>
      <c r="AC267" s="139"/>
      <c r="AD267" s="139"/>
      <c r="AE267" s="139" t="s">
        <v>166</v>
      </c>
      <c r="AF267" s="139"/>
      <c r="AG267" s="139"/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</row>
    <row r="268" spans="1:60" ht="12.75" customHeight="1" outlineLevel="1" x14ac:dyDescent="0.2">
      <c r="A268" s="140"/>
      <c r="B268" s="140"/>
      <c r="C268" s="236" t="s">
        <v>388</v>
      </c>
      <c r="D268" s="258"/>
      <c r="E268" s="258"/>
      <c r="F268" s="157"/>
      <c r="G268" s="158"/>
      <c r="H268" s="156"/>
      <c r="I268" s="156"/>
      <c r="J268" s="156"/>
      <c r="K268" s="156"/>
      <c r="L268" s="156"/>
      <c r="M268" s="156"/>
      <c r="N268" s="147"/>
      <c r="O268" s="147"/>
      <c r="P268" s="147"/>
      <c r="Q268" s="147"/>
      <c r="R268" s="147"/>
      <c r="S268" s="147"/>
      <c r="T268" s="148"/>
      <c r="U268" s="147"/>
      <c r="V268" s="139"/>
      <c r="W268" s="139"/>
      <c r="X268" s="139"/>
      <c r="Y268" s="139"/>
      <c r="Z268" s="139"/>
      <c r="AA268" s="139"/>
      <c r="AB268" s="139"/>
      <c r="AC268" s="139"/>
      <c r="AD268" s="139"/>
      <c r="AE268" s="139" t="s">
        <v>157</v>
      </c>
      <c r="AF268" s="139"/>
      <c r="AG268" s="139"/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42" t="str">
        <f>C268</f>
        <v>Podrobnější popis viz. Obecná specifikace navržených výrobků.</v>
      </c>
      <c r="BB268" s="139"/>
      <c r="BC268" s="139"/>
      <c r="BD268" s="139"/>
      <c r="BE268" s="139"/>
      <c r="BF268" s="139"/>
      <c r="BG268" s="139"/>
      <c r="BH268" s="139"/>
    </row>
    <row r="269" spans="1:60" ht="22.5" outlineLevel="1" x14ac:dyDescent="0.2">
      <c r="A269" s="140">
        <v>92</v>
      </c>
      <c r="B269" s="140" t="s">
        <v>408</v>
      </c>
      <c r="C269" s="177" t="s">
        <v>409</v>
      </c>
      <c r="D269" s="147" t="s">
        <v>192</v>
      </c>
      <c r="E269" s="152">
        <v>2</v>
      </c>
      <c r="F269" s="155">
        <f>H269+J269</f>
        <v>0</v>
      </c>
      <c r="G269" s="156">
        <f>ROUND(E269*F269,2)</f>
        <v>0</v>
      </c>
      <c r="H269" s="156"/>
      <c r="I269" s="156">
        <f>ROUND(E269*H269,2)</f>
        <v>0</v>
      </c>
      <c r="J269" s="156"/>
      <c r="K269" s="156">
        <f>ROUND(E269*J269,2)</f>
        <v>0</v>
      </c>
      <c r="L269" s="156">
        <v>21</v>
      </c>
      <c r="M269" s="156">
        <f>G269*(1+L269/100)</f>
        <v>0</v>
      </c>
      <c r="N269" s="147">
        <v>0</v>
      </c>
      <c r="O269" s="147">
        <f>ROUND(E269*N269,5)</f>
        <v>0</v>
      </c>
      <c r="P269" s="147">
        <v>0</v>
      </c>
      <c r="Q269" s="147">
        <f>ROUND(E269*P269,5)</f>
        <v>0</v>
      </c>
      <c r="R269" s="147"/>
      <c r="S269" s="147"/>
      <c r="T269" s="148">
        <v>0</v>
      </c>
      <c r="U269" s="147">
        <f>ROUND(E269*T269,2)</f>
        <v>0</v>
      </c>
      <c r="V269" s="139"/>
      <c r="W269" s="139"/>
      <c r="X269" s="139"/>
      <c r="Y269" s="139"/>
      <c r="Z269" s="139"/>
      <c r="AA269" s="139"/>
      <c r="AB269" s="139"/>
      <c r="AC269" s="139"/>
      <c r="AD269" s="139"/>
      <c r="AE269" s="139" t="s">
        <v>166</v>
      </c>
      <c r="AF269" s="139"/>
      <c r="AG269" s="139"/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ht="12.75" customHeight="1" outlineLevel="1" x14ac:dyDescent="0.2">
      <c r="A270" s="140"/>
      <c r="B270" s="140"/>
      <c r="C270" s="236" t="s">
        <v>388</v>
      </c>
      <c r="D270" s="258"/>
      <c r="E270" s="258"/>
      <c r="F270" s="157"/>
      <c r="G270" s="158"/>
      <c r="H270" s="156"/>
      <c r="I270" s="156"/>
      <c r="J270" s="156"/>
      <c r="K270" s="156"/>
      <c r="L270" s="156"/>
      <c r="M270" s="156"/>
      <c r="N270" s="147"/>
      <c r="O270" s="147"/>
      <c r="P270" s="147"/>
      <c r="Q270" s="147"/>
      <c r="R270" s="147"/>
      <c r="S270" s="147"/>
      <c r="T270" s="148"/>
      <c r="U270" s="147"/>
      <c r="V270" s="139"/>
      <c r="W270" s="139"/>
      <c r="X270" s="139"/>
      <c r="Y270" s="139"/>
      <c r="Z270" s="139"/>
      <c r="AA270" s="139"/>
      <c r="AB270" s="139"/>
      <c r="AC270" s="139"/>
      <c r="AD270" s="139"/>
      <c r="AE270" s="139" t="s">
        <v>157</v>
      </c>
      <c r="AF270" s="139"/>
      <c r="AG270" s="139"/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42" t="str">
        <f>C270</f>
        <v>Podrobnější popis viz. Obecná specifikace navržených výrobků.</v>
      </c>
      <c r="BB270" s="139"/>
      <c r="BC270" s="139"/>
      <c r="BD270" s="139"/>
      <c r="BE270" s="139"/>
      <c r="BF270" s="139"/>
      <c r="BG270" s="139"/>
      <c r="BH270" s="139"/>
    </row>
    <row r="271" spans="1:60" ht="22.5" outlineLevel="1" x14ac:dyDescent="0.2">
      <c r="A271" s="140">
        <v>93</v>
      </c>
      <c r="B271" s="140" t="s">
        <v>410</v>
      </c>
      <c r="C271" s="177" t="s">
        <v>411</v>
      </c>
      <c r="D271" s="147" t="s">
        <v>192</v>
      </c>
      <c r="E271" s="152">
        <v>2</v>
      </c>
      <c r="F271" s="155">
        <f>H271+J271</f>
        <v>0</v>
      </c>
      <c r="G271" s="156">
        <f>ROUND(E271*F271,2)</f>
        <v>0</v>
      </c>
      <c r="H271" s="156"/>
      <c r="I271" s="156">
        <f>ROUND(E271*H271,2)</f>
        <v>0</v>
      </c>
      <c r="J271" s="156"/>
      <c r="K271" s="156">
        <f>ROUND(E271*J271,2)</f>
        <v>0</v>
      </c>
      <c r="L271" s="156">
        <v>21</v>
      </c>
      <c r="M271" s="156">
        <f>G271*(1+L271/100)</f>
        <v>0</v>
      </c>
      <c r="N271" s="147">
        <v>0</v>
      </c>
      <c r="O271" s="147">
        <f>ROUND(E271*N271,5)</f>
        <v>0</v>
      </c>
      <c r="P271" s="147">
        <v>0</v>
      </c>
      <c r="Q271" s="147">
        <f>ROUND(E271*P271,5)</f>
        <v>0</v>
      </c>
      <c r="R271" s="147"/>
      <c r="S271" s="147"/>
      <c r="T271" s="148">
        <v>0</v>
      </c>
      <c r="U271" s="147">
        <f>ROUND(E271*T271,2)</f>
        <v>0</v>
      </c>
      <c r="V271" s="139"/>
      <c r="W271" s="139"/>
      <c r="X271" s="139"/>
      <c r="Y271" s="139"/>
      <c r="Z271" s="139"/>
      <c r="AA271" s="139"/>
      <c r="AB271" s="139"/>
      <c r="AC271" s="139"/>
      <c r="AD271" s="139"/>
      <c r="AE271" s="139" t="s">
        <v>166</v>
      </c>
      <c r="AF271" s="139"/>
      <c r="AG271" s="139"/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ht="12.75" customHeight="1" outlineLevel="1" x14ac:dyDescent="0.2">
      <c r="A272" s="140"/>
      <c r="B272" s="140"/>
      <c r="C272" s="236" t="s">
        <v>388</v>
      </c>
      <c r="D272" s="258"/>
      <c r="E272" s="258"/>
      <c r="F272" s="157"/>
      <c r="G272" s="158"/>
      <c r="H272" s="156"/>
      <c r="I272" s="156"/>
      <c r="J272" s="156"/>
      <c r="K272" s="156"/>
      <c r="L272" s="156"/>
      <c r="M272" s="156"/>
      <c r="N272" s="147"/>
      <c r="O272" s="147"/>
      <c r="P272" s="147"/>
      <c r="Q272" s="147"/>
      <c r="R272" s="147"/>
      <c r="S272" s="147"/>
      <c r="T272" s="148"/>
      <c r="U272" s="147"/>
      <c r="V272" s="139"/>
      <c r="W272" s="139"/>
      <c r="X272" s="139"/>
      <c r="Y272" s="139"/>
      <c r="Z272" s="139"/>
      <c r="AA272" s="139"/>
      <c r="AB272" s="139"/>
      <c r="AC272" s="139"/>
      <c r="AD272" s="139"/>
      <c r="AE272" s="139" t="s">
        <v>157</v>
      </c>
      <c r="AF272" s="139"/>
      <c r="AG272" s="139"/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42" t="str">
        <f>C272</f>
        <v>Podrobnější popis viz. Obecná specifikace navržených výrobků.</v>
      </c>
      <c r="BB272" s="139"/>
      <c r="BC272" s="139"/>
      <c r="BD272" s="139"/>
      <c r="BE272" s="139"/>
      <c r="BF272" s="139"/>
      <c r="BG272" s="139"/>
      <c r="BH272" s="139"/>
    </row>
    <row r="273" spans="1:60" ht="22.5" outlineLevel="1" x14ac:dyDescent="0.2">
      <c r="A273" s="140">
        <v>94</v>
      </c>
      <c r="B273" s="140" t="s">
        <v>412</v>
      </c>
      <c r="C273" s="177" t="s">
        <v>413</v>
      </c>
      <c r="D273" s="147" t="s">
        <v>192</v>
      </c>
      <c r="E273" s="152">
        <v>4</v>
      </c>
      <c r="F273" s="155">
        <f>H273+J273</f>
        <v>0</v>
      </c>
      <c r="G273" s="156">
        <f>ROUND(E273*F273,2)</f>
        <v>0</v>
      </c>
      <c r="H273" s="156"/>
      <c r="I273" s="156">
        <f>ROUND(E273*H273,2)</f>
        <v>0</v>
      </c>
      <c r="J273" s="156"/>
      <c r="K273" s="156">
        <f>ROUND(E273*J273,2)</f>
        <v>0</v>
      </c>
      <c r="L273" s="156">
        <v>21</v>
      </c>
      <c r="M273" s="156">
        <f>G273*(1+L273/100)</f>
        <v>0</v>
      </c>
      <c r="N273" s="147">
        <v>0</v>
      </c>
      <c r="O273" s="147">
        <f>ROUND(E273*N273,5)</f>
        <v>0</v>
      </c>
      <c r="P273" s="147">
        <v>0</v>
      </c>
      <c r="Q273" s="147">
        <f>ROUND(E273*P273,5)</f>
        <v>0</v>
      </c>
      <c r="R273" s="147"/>
      <c r="S273" s="147"/>
      <c r="T273" s="148">
        <v>0</v>
      </c>
      <c r="U273" s="147">
        <f>ROUND(E273*T273,2)</f>
        <v>0</v>
      </c>
      <c r="V273" s="139"/>
      <c r="W273" s="139"/>
      <c r="X273" s="139"/>
      <c r="Y273" s="139"/>
      <c r="Z273" s="139"/>
      <c r="AA273" s="139"/>
      <c r="AB273" s="139"/>
      <c r="AC273" s="139"/>
      <c r="AD273" s="139"/>
      <c r="AE273" s="139" t="s">
        <v>166</v>
      </c>
      <c r="AF273" s="139"/>
      <c r="AG273" s="139"/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ht="12.75" customHeight="1" outlineLevel="1" x14ac:dyDescent="0.2">
      <c r="A274" s="140"/>
      <c r="B274" s="140"/>
      <c r="C274" s="236" t="s">
        <v>388</v>
      </c>
      <c r="D274" s="258"/>
      <c r="E274" s="258"/>
      <c r="F274" s="157"/>
      <c r="G274" s="158"/>
      <c r="H274" s="156"/>
      <c r="I274" s="156"/>
      <c r="J274" s="156"/>
      <c r="K274" s="156"/>
      <c r="L274" s="156"/>
      <c r="M274" s="156"/>
      <c r="N274" s="147"/>
      <c r="O274" s="147"/>
      <c r="P274" s="147"/>
      <c r="Q274" s="147"/>
      <c r="R274" s="147"/>
      <c r="S274" s="147"/>
      <c r="T274" s="148"/>
      <c r="U274" s="147"/>
      <c r="V274" s="139"/>
      <c r="W274" s="139"/>
      <c r="X274" s="139"/>
      <c r="Y274" s="139"/>
      <c r="Z274" s="139"/>
      <c r="AA274" s="139"/>
      <c r="AB274" s="139"/>
      <c r="AC274" s="139"/>
      <c r="AD274" s="139"/>
      <c r="AE274" s="139" t="s">
        <v>157</v>
      </c>
      <c r="AF274" s="139"/>
      <c r="AG274" s="139"/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42" t="str">
        <f>C274</f>
        <v>Podrobnější popis viz. Obecná specifikace navržených výrobků.</v>
      </c>
      <c r="BB274" s="139"/>
      <c r="BC274" s="139"/>
      <c r="BD274" s="139"/>
      <c r="BE274" s="139"/>
      <c r="BF274" s="139"/>
      <c r="BG274" s="139"/>
      <c r="BH274" s="139"/>
    </row>
    <row r="275" spans="1:60" ht="22.5" outlineLevel="1" x14ac:dyDescent="0.2">
      <c r="A275" s="140">
        <v>95</v>
      </c>
      <c r="B275" s="140" t="s">
        <v>414</v>
      </c>
      <c r="C275" s="177" t="s">
        <v>415</v>
      </c>
      <c r="D275" s="147" t="s">
        <v>192</v>
      </c>
      <c r="E275" s="152">
        <v>1</v>
      </c>
      <c r="F275" s="155">
        <f>H275+J275</f>
        <v>0</v>
      </c>
      <c r="G275" s="156">
        <f>ROUND(E275*F275,2)</f>
        <v>0</v>
      </c>
      <c r="H275" s="156"/>
      <c r="I275" s="156">
        <f>ROUND(E275*H275,2)</f>
        <v>0</v>
      </c>
      <c r="J275" s="156"/>
      <c r="K275" s="156">
        <f>ROUND(E275*J275,2)</f>
        <v>0</v>
      </c>
      <c r="L275" s="156">
        <v>21</v>
      </c>
      <c r="M275" s="156">
        <f>G275*(1+L275/100)</f>
        <v>0</v>
      </c>
      <c r="N275" s="147">
        <v>0</v>
      </c>
      <c r="O275" s="147">
        <f>ROUND(E275*N275,5)</f>
        <v>0</v>
      </c>
      <c r="P275" s="147">
        <v>0</v>
      </c>
      <c r="Q275" s="147">
        <f>ROUND(E275*P275,5)</f>
        <v>0</v>
      </c>
      <c r="R275" s="147"/>
      <c r="S275" s="147"/>
      <c r="T275" s="148">
        <v>0</v>
      </c>
      <c r="U275" s="147">
        <f>ROUND(E275*T275,2)</f>
        <v>0</v>
      </c>
      <c r="V275" s="139"/>
      <c r="W275" s="139"/>
      <c r="X275" s="139"/>
      <c r="Y275" s="139"/>
      <c r="Z275" s="139"/>
      <c r="AA275" s="139"/>
      <c r="AB275" s="139"/>
      <c r="AC275" s="139"/>
      <c r="AD275" s="139"/>
      <c r="AE275" s="139" t="s">
        <v>166</v>
      </c>
      <c r="AF275" s="139"/>
      <c r="AG275" s="139"/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ht="12.75" customHeight="1" outlineLevel="1" x14ac:dyDescent="0.2">
      <c r="A276" s="140"/>
      <c r="B276" s="140"/>
      <c r="C276" s="236" t="s">
        <v>388</v>
      </c>
      <c r="D276" s="258"/>
      <c r="E276" s="258"/>
      <c r="F276" s="157"/>
      <c r="G276" s="158"/>
      <c r="H276" s="156"/>
      <c r="I276" s="156"/>
      <c r="J276" s="156"/>
      <c r="K276" s="156"/>
      <c r="L276" s="156"/>
      <c r="M276" s="156"/>
      <c r="N276" s="147"/>
      <c r="O276" s="147"/>
      <c r="P276" s="147"/>
      <c r="Q276" s="147"/>
      <c r="R276" s="147"/>
      <c r="S276" s="147"/>
      <c r="T276" s="148"/>
      <c r="U276" s="147"/>
      <c r="V276" s="139"/>
      <c r="W276" s="139"/>
      <c r="X276" s="139"/>
      <c r="Y276" s="139"/>
      <c r="Z276" s="139"/>
      <c r="AA276" s="139"/>
      <c r="AB276" s="139"/>
      <c r="AC276" s="139"/>
      <c r="AD276" s="139"/>
      <c r="AE276" s="139" t="s">
        <v>157</v>
      </c>
      <c r="AF276" s="139"/>
      <c r="AG276" s="139"/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42" t="str">
        <f>C276</f>
        <v>Podrobnější popis viz. Obecná specifikace navržených výrobků.</v>
      </c>
      <c r="BB276" s="139"/>
      <c r="BC276" s="139"/>
      <c r="BD276" s="139"/>
      <c r="BE276" s="139"/>
      <c r="BF276" s="139"/>
      <c r="BG276" s="139"/>
      <c r="BH276" s="139"/>
    </row>
    <row r="277" spans="1:60" outlineLevel="1" x14ac:dyDescent="0.2">
      <c r="A277" s="140">
        <v>96</v>
      </c>
      <c r="B277" s="140" t="s">
        <v>416</v>
      </c>
      <c r="C277" s="177" t="s">
        <v>417</v>
      </c>
      <c r="D277" s="147" t="s">
        <v>192</v>
      </c>
      <c r="E277" s="152">
        <v>4</v>
      </c>
      <c r="F277" s="155">
        <f>H277+J277</f>
        <v>0</v>
      </c>
      <c r="G277" s="156">
        <f>ROUND(E277*F277,2)</f>
        <v>0</v>
      </c>
      <c r="H277" s="156"/>
      <c r="I277" s="156">
        <f>ROUND(E277*H277,2)</f>
        <v>0</v>
      </c>
      <c r="J277" s="156"/>
      <c r="K277" s="156">
        <f>ROUND(E277*J277,2)</f>
        <v>0</v>
      </c>
      <c r="L277" s="156">
        <v>21</v>
      </c>
      <c r="M277" s="156">
        <f>G277*(1+L277/100)</f>
        <v>0</v>
      </c>
      <c r="N277" s="147">
        <v>0</v>
      </c>
      <c r="O277" s="147">
        <f>ROUND(E277*N277,5)</f>
        <v>0</v>
      </c>
      <c r="P277" s="147">
        <v>0</v>
      </c>
      <c r="Q277" s="147">
        <f>ROUND(E277*P277,5)</f>
        <v>0</v>
      </c>
      <c r="R277" s="147"/>
      <c r="S277" s="147"/>
      <c r="T277" s="148">
        <v>0</v>
      </c>
      <c r="U277" s="147">
        <f>ROUND(E277*T277,2)</f>
        <v>0</v>
      </c>
      <c r="V277" s="139"/>
      <c r="W277" s="139"/>
      <c r="X277" s="139"/>
      <c r="Y277" s="139"/>
      <c r="Z277" s="139"/>
      <c r="AA277" s="139"/>
      <c r="AB277" s="139"/>
      <c r="AC277" s="139"/>
      <c r="AD277" s="139"/>
      <c r="AE277" s="139" t="s">
        <v>111</v>
      </c>
      <c r="AF277" s="139"/>
      <c r="AG277" s="139"/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</row>
    <row r="278" spans="1:60" ht="12.75" customHeight="1" outlineLevel="1" x14ac:dyDescent="0.2">
      <c r="A278" s="140"/>
      <c r="B278" s="140"/>
      <c r="C278" s="236" t="s">
        <v>388</v>
      </c>
      <c r="D278" s="258"/>
      <c r="E278" s="258"/>
      <c r="F278" s="157"/>
      <c r="G278" s="158"/>
      <c r="H278" s="156"/>
      <c r="I278" s="156"/>
      <c r="J278" s="156"/>
      <c r="K278" s="156"/>
      <c r="L278" s="156"/>
      <c r="M278" s="156"/>
      <c r="N278" s="147"/>
      <c r="O278" s="147"/>
      <c r="P278" s="147"/>
      <c r="Q278" s="147"/>
      <c r="R278" s="147"/>
      <c r="S278" s="147"/>
      <c r="T278" s="148"/>
      <c r="U278" s="147"/>
      <c r="V278" s="139"/>
      <c r="W278" s="139"/>
      <c r="X278" s="139"/>
      <c r="Y278" s="139"/>
      <c r="Z278" s="139"/>
      <c r="AA278" s="139"/>
      <c r="AB278" s="139"/>
      <c r="AC278" s="139"/>
      <c r="AD278" s="139"/>
      <c r="AE278" s="139" t="s">
        <v>157</v>
      </c>
      <c r="AF278" s="139"/>
      <c r="AG278" s="139"/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42" t="str">
        <f>C278</f>
        <v>Podrobnější popis viz. Obecná specifikace navržených výrobků.</v>
      </c>
      <c r="BB278" s="139"/>
      <c r="BC278" s="139"/>
      <c r="BD278" s="139"/>
      <c r="BE278" s="139"/>
      <c r="BF278" s="139"/>
      <c r="BG278" s="139"/>
      <c r="BH278" s="139"/>
    </row>
    <row r="279" spans="1:60" outlineLevel="1" x14ac:dyDescent="0.2">
      <c r="A279" s="140">
        <v>97</v>
      </c>
      <c r="B279" s="140" t="s">
        <v>418</v>
      </c>
      <c r="C279" s="177" t="s">
        <v>419</v>
      </c>
      <c r="D279" s="147" t="s">
        <v>192</v>
      </c>
      <c r="E279" s="152">
        <v>2</v>
      </c>
      <c r="F279" s="155">
        <f>H279+J279</f>
        <v>0</v>
      </c>
      <c r="G279" s="156">
        <f>ROUND(E279*F279,2)</f>
        <v>0</v>
      </c>
      <c r="H279" s="156"/>
      <c r="I279" s="156">
        <f>ROUND(E279*H279,2)</f>
        <v>0</v>
      </c>
      <c r="J279" s="156"/>
      <c r="K279" s="156">
        <f>ROUND(E279*J279,2)</f>
        <v>0</v>
      </c>
      <c r="L279" s="156">
        <v>21</v>
      </c>
      <c r="M279" s="156">
        <f>G279*(1+L279/100)</f>
        <v>0</v>
      </c>
      <c r="N279" s="147">
        <v>0</v>
      </c>
      <c r="O279" s="147">
        <f>ROUND(E279*N279,5)</f>
        <v>0</v>
      </c>
      <c r="P279" s="147">
        <v>0</v>
      </c>
      <c r="Q279" s="147">
        <f>ROUND(E279*P279,5)</f>
        <v>0</v>
      </c>
      <c r="R279" s="147"/>
      <c r="S279" s="147"/>
      <c r="T279" s="148">
        <v>0</v>
      </c>
      <c r="U279" s="147">
        <f>ROUND(E279*T279,2)</f>
        <v>0</v>
      </c>
      <c r="V279" s="139"/>
      <c r="W279" s="139"/>
      <c r="X279" s="139"/>
      <c r="Y279" s="139"/>
      <c r="Z279" s="139"/>
      <c r="AA279" s="139"/>
      <c r="AB279" s="139"/>
      <c r="AC279" s="139"/>
      <c r="AD279" s="139"/>
      <c r="AE279" s="139" t="s">
        <v>111</v>
      </c>
      <c r="AF279" s="139"/>
      <c r="AG279" s="139"/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ht="12.75" customHeight="1" outlineLevel="1" x14ac:dyDescent="0.2">
      <c r="A280" s="140"/>
      <c r="B280" s="140"/>
      <c r="C280" s="236" t="s">
        <v>388</v>
      </c>
      <c r="D280" s="258"/>
      <c r="E280" s="258"/>
      <c r="F280" s="157"/>
      <c r="G280" s="158"/>
      <c r="H280" s="156"/>
      <c r="I280" s="156"/>
      <c r="J280" s="156"/>
      <c r="K280" s="156"/>
      <c r="L280" s="156"/>
      <c r="M280" s="156"/>
      <c r="N280" s="147"/>
      <c r="O280" s="147"/>
      <c r="P280" s="147"/>
      <c r="Q280" s="147"/>
      <c r="R280" s="147"/>
      <c r="S280" s="147"/>
      <c r="T280" s="148"/>
      <c r="U280" s="147"/>
      <c r="V280" s="139"/>
      <c r="W280" s="139"/>
      <c r="X280" s="139"/>
      <c r="Y280" s="139"/>
      <c r="Z280" s="139"/>
      <c r="AA280" s="139"/>
      <c r="AB280" s="139"/>
      <c r="AC280" s="139"/>
      <c r="AD280" s="139"/>
      <c r="AE280" s="139" t="s">
        <v>157</v>
      </c>
      <c r="AF280" s="139"/>
      <c r="AG280" s="139"/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42" t="str">
        <f>C280</f>
        <v>Podrobnější popis viz. Obecná specifikace navržených výrobků.</v>
      </c>
      <c r="BB280" s="139"/>
      <c r="BC280" s="139"/>
      <c r="BD280" s="139"/>
      <c r="BE280" s="139"/>
      <c r="BF280" s="139"/>
      <c r="BG280" s="139"/>
      <c r="BH280" s="139"/>
    </row>
    <row r="281" spans="1:60" outlineLevel="1" x14ac:dyDescent="0.2">
      <c r="A281" s="140">
        <v>98</v>
      </c>
      <c r="B281" s="140" t="s">
        <v>420</v>
      </c>
      <c r="C281" s="177" t="s">
        <v>421</v>
      </c>
      <c r="D281" s="147" t="s">
        <v>192</v>
      </c>
      <c r="E281" s="152">
        <v>1</v>
      </c>
      <c r="F281" s="155">
        <f>H281+J281</f>
        <v>0</v>
      </c>
      <c r="G281" s="156">
        <f>ROUND(E281*F281,2)</f>
        <v>0</v>
      </c>
      <c r="H281" s="156"/>
      <c r="I281" s="156">
        <f>ROUND(E281*H281,2)</f>
        <v>0</v>
      </c>
      <c r="J281" s="156"/>
      <c r="K281" s="156">
        <f>ROUND(E281*J281,2)</f>
        <v>0</v>
      </c>
      <c r="L281" s="156">
        <v>21</v>
      </c>
      <c r="M281" s="156">
        <f>G281*(1+L281/100)</f>
        <v>0</v>
      </c>
      <c r="N281" s="147">
        <v>0</v>
      </c>
      <c r="O281" s="147">
        <f>ROUND(E281*N281,5)</f>
        <v>0</v>
      </c>
      <c r="P281" s="147">
        <v>0</v>
      </c>
      <c r="Q281" s="147">
        <f>ROUND(E281*P281,5)</f>
        <v>0</v>
      </c>
      <c r="R281" s="147"/>
      <c r="S281" s="147"/>
      <c r="T281" s="148">
        <v>0</v>
      </c>
      <c r="U281" s="147">
        <f>ROUND(E281*T281,2)</f>
        <v>0</v>
      </c>
      <c r="V281" s="139"/>
      <c r="W281" s="139"/>
      <c r="X281" s="139"/>
      <c r="Y281" s="139"/>
      <c r="Z281" s="139"/>
      <c r="AA281" s="139"/>
      <c r="AB281" s="139"/>
      <c r="AC281" s="139"/>
      <c r="AD281" s="139"/>
      <c r="AE281" s="139" t="s">
        <v>166</v>
      </c>
      <c r="AF281" s="139"/>
      <c r="AG281" s="139"/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</row>
    <row r="282" spans="1:60" ht="24.95" customHeight="1" outlineLevel="1" x14ac:dyDescent="0.2">
      <c r="A282" s="140"/>
      <c r="B282" s="140"/>
      <c r="C282" s="236" t="s">
        <v>422</v>
      </c>
      <c r="D282" s="258"/>
      <c r="E282" s="258"/>
      <c r="F282" s="157"/>
      <c r="G282" s="158"/>
      <c r="H282" s="156"/>
      <c r="I282" s="156"/>
      <c r="J282" s="156"/>
      <c r="K282" s="156"/>
      <c r="L282" s="156"/>
      <c r="M282" s="156"/>
      <c r="N282" s="147"/>
      <c r="O282" s="147"/>
      <c r="P282" s="147"/>
      <c r="Q282" s="147"/>
      <c r="R282" s="147"/>
      <c r="S282" s="147"/>
      <c r="T282" s="148"/>
      <c r="U282" s="147"/>
      <c r="V282" s="139"/>
      <c r="W282" s="139"/>
      <c r="X282" s="139"/>
      <c r="Y282" s="139"/>
      <c r="Z282" s="139"/>
      <c r="AA282" s="139"/>
      <c r="AB282" s="139"/>
      <c r="AC282" s="139"/>
      <c r="AD282" s="139"/>
      <c r="AE282" s="139" t="s">
        <v>157</v>
      </c>
      <c r="AF282" s="139"/>
      <c r="AG282" s="139"/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42" t="str">
        <f>C282</f>
        <v>Podrobnější popis viz. Obecná specifikace navržených výrobků avšak bez stojanů na kola.</v>
      </c>
      <c r="BB282" s="139"/>
      <c r="BC282" s="139"/>
      <c r="BD282" s="139"/>
      <c r="BE282" s="139"/>
      <c r="BF282" s="139"/>
      <c r="BG282" s="139"/>
      <c r="BH282" s="139"/>
    </row>
    <row r="283" spans="1:60" ht="22.5" outlineLevel="1" x14ac:dyDescent="0.2">
      <c r="A283" s="140">
        <v>99</v>
      </c>
      <c r="B283" s="140" t="s">
        <v>423</v>
      </c>
      <c r="C283" s="177" t="s">
        <v>424</v>
      </c>
      <c r="D283" s="147" t="s">
        <v>192</v>
      </c>
      <c r="E283" s="152">
        <v>4</v>
      </c>
      <c r="F283" s="155">
        <f>H283+J283</f>
        <v>0</v>
      </c>
      <c r="G283" s="156">
        <f>ROUND(E283*F283,2)</f>
        <v>0</v>
      </c>
      <c r="H283" s="156"/>
      <c r="I283" s="156">
        <f>ROUND(E283*H283,2)</f>
        <v>0</v>
      </c>
      <c r="J283" s="156"/>
      <c r="K283" s="156">
        <f>ROUND(E283*J283,2)</f>
        <v>0</v>
      </c>
      <c r="L283" s="156">
        <v>21</v>
      </c>
      <c r="M283" s="156">
        <f>G283*(1+L283/100)</f>
        <v>0</v>
      </c>
      <c r="N283" s="147">
        <v>0</v>
      </c>
      <c r="O283" s="147">
        <f>ROUND(E283*N283,5)</f>
        <v>0</v>
      </c>
      <c r="P283" s="147">
        <v>0</v>
      </c>
      <c r="Q283" s="147">
        <f>ROUND(E283*P283,5)</f>
        <v>0</v>
      </c>
      <c r="R283" s="147"/>
      <c r="S283" s="147"/>
      <c r="T283" s="148">
        <v>0</v>
      </c>
      <c r="U283" s="147">
        <f>ROUND(E283*T283,2)</f>
        <v>0</v>
      </c>
      <c r="V283" s="139"/>
      <c r="W283" s="139"/>
      <c r="X283" s="139"/>
      <c r="Y283" s="139"/>
      <c r="Z283" s="139"/>
      <c r="AA283" s="139"/>
      <c r="AB283" s="139"/>
      <c r="AC283" s="139"/>
      <c r="AD283" s="139"/>
      <c r="AE283" s="139" t="s">
        <v>111</v>
      </c>
      <c r="AF283" s="139"/>
      <c r="AG283" s="139"/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ht="12.75" customHeight="1" outlineLevel="1" x14ac:dyDescent="0.2">
      <c r="A284" s="140"/>
      <c r="B284" s="140"/>
      <c r="C284" s="236" t="s">
        <v>388</v>
      </c>
      <c r="D284" s="258"/>
      <c r="E284" s="258"/>
      <c r="F284" s="157"/>
      <c r="G284" s="158"/>
      <c r="H284" s="156"/>
      <c r="I284" s="156"/>
      <c r="J284" s="156"/>
      <c r="K284" s="156"/>
      <c r="L284" s="156"/>
      <c r="M284" s="156"/>
      <c r="N284" s="147"/>
      <c r="O284" s="147"/>
      <c r="P284" s="147"/>
      <c r="Q284" s="147"/>
      <c r="R284" s="147"/>
      <c r="S284" s="147"/>
      <c r="T284" s="148"/>
      <c r="U284" s="147"/>
      <c r="V284" s="139"/>
      <c r="W284" s="139"/>
      <c r="X284" s="139"/>
      <c r="Y284" s="139"/>
      <c r="Z284" s="139"/>
      <c r="AA284" s="139"/>
      <c r="AB284" s="139"/>
      <c r="AC284" s="139"/>
      <c r="AD284" s="139"/>
      <c r="AE284" s="139" t="s">
        <v>157</v>
      </c>
      <c r="AF284" s="139"/>
      <c r="AG284" s="139"/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42" t="str">
        <f>C284</f>
        <v>Podrobnější popis viz. Obecná specifikace navržených výrobků.</v>
      </c>
      <c r="BB284" s="139"/>
      <c r="BC284" s="139"/>
      <c r="BD284" s="139"/>
      <c r="BE284" s="139"/>
      <c r="BF284" s="139"/>
      <c r="BG284" s="139"/>
      <c r="BH284" s="139"/>
    </row>
    <row r="285" spans="1:60" x14ac:dyDescent="0.2">
      <c r="A285" s="141" t="s">
        <v>106</v>
      </c>
      <c r="B285" s="141" t="s">
        <v>65</v>
      </c>
      <c r="C285" s="179" t="s">
        <v>66</v>
      </c>
      <c r="D285" s="150"/>
      <c r="E285" s="154"/>
      <c r="F285" s="159"/>
      <c r="G285" s="159">
        <f>SUMIF(AE286:AE295,"&lt;&gt;NOR",G286:G295)</f>
        <v>0</v>
      </c>
      <c r="H285" s="159"/>
      <c r="I285" s="159">
        <f>SUM(I286:I295)</f>
        <v>0</v>
      </c>
      <c r="J285" s="159"/>
      <c r="K285" s="159">
        <f>SUM(K286:K295)</f>
        <v>0</v>
      </c>
      <c r="L285" s="159"/>
      <c r="M285" s="159">
        <f>SUM(M286:M295)</f>
        <v>0</v>
      </c>
      <c r="N285" s="150"/>
      <c r="O285" s="150">
        <f>SUM(O286:O295)</f>
        <v>5.8630000000000002E-2</v>
      </c>
      <c r="P285" s="150"/>
      <c r="Q285" s="150">
        <f>SUM(Q286:Q295)</f>
        <v>0</v>
      </c>
      <c r="R285" s="150"/>
      <c r="S285" s="150"/>
      <c r="T285" s="151"/>
      <c r="U285" s="150">
        <f>SUM(U286:U295)</f>
        <v>17.23</v>
      </c>
      <c r="AE285" t="s">
        <v>107</v>
      </c>
    </row>
    <row r="286" spans="1:60" outlineLevel="1" x14ac:dyDescent="0.2">
      <c r="A286" s="140">
        <v>100</v>
      </c>
      <c r="B286" s="140" t="s">
        <v>425</v>
      </c>
      <c r="C286" s="177" t="s">
        <v>426</v>
      </c>
      <c r="D286" s="147" t="s">
        <v>228</v>
      </c>
      <c r="E286" s="152">
        <v>11</v>
      </c>
      <c r="F286" s="155">
        <f>H286+J286</f>
        <v>0</v>
      </c>
      <c r="G286" s="156">
        <f>ROUND(E286*F286,2)</f>
        <v>0</v>
      </c>
      <c r="H286" s="156"/>
      <c r="I286" s="156">
        <f>ROUND(E286*H286,2)</f>
        <v>0</v>
      </c>
      <c r="J286" s="156"/>
      <c r="K286" s="156">
        <f>ROUND(E286*J286,2)</f>
        <v>0</v>
      </c>
      <c r="L286" s="156">
        <v>21</v>
      </c>
      <c r="M286" s="156">
        <f>G286*(1+L286/100)</f>
        <v>0</v>
      </c>
      <c r="N286" s="147">
        <v>0</v>
      </c>
      <c r="O286" s="147">
        <f>ROUND(E286*N286,5)</f>
        <v>0</v>
      </c>
      <c r="P286" s="147">
        <v>0</v>
      </c>
      <c r="Q286" s="147">
        <f>ROUND(E286*P286,5)</f>
        <v>0</v>
      </c>
      <c r="R286" s="147"/>
      <c r="S286" s="147"/>
      <c r="T286" s="148">
        <v>6.6000000000000003E-2</v>
      </c>
      <c r="U286" s="147">
        <f>ROUND(E286*T286,2)</f>
        <v>0.73</v>
      </c>
      <c r="V286" s="139"/>
      <c r="W286" s="139"/>
      <c r="X286" s="139"/>
      <c r="Y286" s="139"/>
      <c r="Z286" s="139"/>
      <c r="AA286" s="139"/>
      <c r="AB286" s="139"/>
      <c r="AC286" s="139"/>
      <c r="AD286" s="139"/>
      <c r="AE286" s="139" t="s">
        <v>111</v>
      </c>
      <c r="AF286" s="139"/>
      <c r="AG286" s="139"/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</row>
    <row r="287" spans="1:60" outlineLevel="1" x14ac:dyDescent="0.2">
      <c r="A287" s="140"/>
      <c r="B287" s="140"/>
      <c r="C287" s="178" t="s">
        <v>427</v>
      </c>
      <c r="D287" s="149"/>
      <c r="E287" s="153">
        <v>11</v>
      </c>
      <c r="F287" s="156"/>
      <c r="G287" s="156"/>
      <c r="H287" s="156"/>
      <c r="I287" s="156"/>
      <c r="J287" s="156"/>
      <c r="K287" s="156"/>
      <c r="L287" s="156"/>
      <c r="M287" s="156"/>
      <c r="N287" s="147"/>
      <c r="O287" s="147"/>
      <c r="P287" s="147"/>
      <c r="Q287" s="147"/>
      <c r="R287" s="147"/>
      <c r="S287" s="147"/>
      <c r="T287" s="148"/>
      <c r="U287" s="147"/>
      <c r="V287" s="139"/>
      <c r="W287" s="139"/>
      <c r="X287" s="139"/>
      <c r="Y287" s="139"/>
      <c r="Z287" s="139"/>
      <c r="AA287" s="139"/>
      <c r="AB287" s="139"/>
      <c r="AC287" s="139"/>
      <c r="AD287" s="139"/>
      <c r="AE287" s="139" t="s">
        <v>113</v>
      </c>
      <c r="AF287" s="139">
        <v>0</v>
      </c>
      <c r="AG287" s="139"/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 x14ac:dyDescent="0.2">
      <c r="A288" s="140">
        <v>101</v>
      </c>
      <c r="B288" s="140" t="s">
        <v>428</v>
      </c>
      <c r="C288" s="177" t="s">
        <v>429</v>
      </c>
      <c r="D288" s="147" t="s">
        <v>192</v>
      </c>
      <c r="E288" s="152">
        <v>11.22</v>
      </c>
      <c r="F288" s="155">
        <f>H288+J288</f>
        <v>0</v>
      </c>
      <c r="G288" s="156">
        <f>ROUND(E288*F288,2)</f>
        <v>0</v>
      </c>
      <c r="H288" s="156"/>
      <c r="I288" s="156">
        <f>ROUND(E288*H288,2)</f>
        <v>0</v>
      </c>
      <c r="J288" s="156"/>
      <c r="K288" s="156">
        <f>ROUND(E288*J288,2)</f>
        <v>0</v>
      </c>
      <c r="L288" s="156">
        <v>21</v>
      </c>
      <c r="M288" s="156">
        <f>G288*(1+L288/100)</f>
        <v>0</v>
      </c>
      <c r="N288" s="147">
        <v>1.5E-3</v>
      </c>
      <c r="O288" s="147">
        <f>ROUND(E288*N288,5)</f>
        <v>1.6830000000000001E-2</v>
      </c>
      <c r="P288" s="147">
        <v>0</v>
      </c>
      <c r="Q288" s="147">
        <f>ROUND(E288*P288,5)</f>
        <v>0</v>
      </c>
      <c r="R288" s="147"/>
      <c r="S288" s="147"/>
      <c r="T288" s="148">
        <v>0</v>
      </c>
      <c r="U288" s="147">
        <f>ROUND(E288*T288,2)</f>
        <v>0</v>
      </c>
      <c r="V288" s="139"/>
      <c r="W288" s="139"/>
      <c r="X288" s="139"/>
      <c r="Y288" s="139"/>
      <c r="Z288" s="139"/>
      <c r="AA288" s="139"/>
      <c r="AB288" s="139"/>
      <c r="AC288" s="139"/>
      <c r="AD288" s="139"/>
      <c r="AE288" s="139" t="s">
        <v>166</v>
      </c>
      <c r="AF288" s="139"/>
      <c r="AG288" s="139"/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outlineLevel="1" x14ac:dyDescent="0.2">
      <c r="A289" s="140"/>
      <c r="B289" s="140"/>
      <c r="C289" s="178" t="s">
        <v>430</v>
      </c>
      <c r="D289" s="149"/>
      <c r="E289" s="153">
        <v>11.22</v>
      </c>
      <c r="F289" s="156"/>
      <c r="G289" s="156"/>
      <c r="H289" s="156"/>
      <c r="I289" s="156"/>
      <c r="J289" s="156"/>
      <c r="K289" s="156"/>
      <c r="L289" s="156"/>
      <c r="M289" s="156"/>
      <c r="N289" s="147"/>
      <c r="O289" s="147"/>
      <c r="P289" s="147"/>
      <c r="Q289" s="147"/>
      <c r="R289" s="147"/>
      <c r="S289" s="147"/>
      <c r="T289" s="148"/>
      <c r="U289" s="147"/>
      <c r="V289" s="139"/>
      <c r="W289" s="139"/>
      <c r="X289" s="139"/>
      <c r="Y289" s="139"/>
      <c r="Z289" s="139"/>
      <c r="AA289" s="139"/>
      <c r="AB289" s="139"/>
      <c r="AC289" s="139"/>
      <c r="AD289" s="139"/>
      <c r="AE289" s="139" t="s">
        <v>113</v>
      </c>
      <c r="AF289" s="139">
        <v>0</v>
      </c>
      <c r="AG289" s="139"/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ht="22.5" outlineLevel="1" x14ac:dyDescent="0.2">
      <c r="A290" s="140">
        <v>102</v>
      </c>
      <c r="B290" s="140" t="s">
        <v>431</v>
      </c>
      <c r="C290" s="177" t="s">
        <v>432</v>
      </c>
      <c r="D290" s="147" t="s">
        <v>192</v>
      </c>
      <c r="E290" s="152">
        <v>22</v>
      </c>
      <c r="F290" s="155">
        <f>H290+J290</f>
        <v>0</v>
      </c>
      <c r="G290" s="156">
        <f>ROUND(E290*F290,2)</f>
        <v>0</v>
      </c>
      <c r="H290" s="156"/>
      <c r="I290" s="156">
        <f>ROUND(E290*H290,2)</f>
        <v>0</v>
      </c>
      <c r="J290" s="156"/>
      <c r="K290" s="156">
        <f>ROUND(E290*J290,2)</f>
        <v>0</v>
      </c>
      <c r="L290" s="156">
        <v>21</v>
      </c>
      <c r="M290" s="156">
        <f>G290*(1+L290/100)</f>
        <v>0</v>
      </c>
      <c r="N290" s="147">
        <v>1.2800000000000001E-3</v>
      </c>
      <c r="O290" s="147">
        <f>ROUND(E290*N290,5)</f>
        <v>2.8160000000000001E-2</v>
      </c>
      <c r="P290" s="147">
        <v>0</v>
      </c>
      <c r="Q290" s="147">
        <f>ROUND(E290*P290,5)</f>
        <v>0</v>
      </c>
      <c r="R290" s="147"/>
      <c r="S290" s="147"/>
      <c r="T290" s="148">
        <v>0.33</v>
      </c>
      <c r="U290" s="147">
        <f>ROUND(E290*T290,2)</f>
        <v>7.26</v>
      </c>
      <c r="V290" s="139"/>
      <c r="W290" s="139"/>
      <c r="X290" s="139"/>
      <c r="Y290" s="139"/>
      <c r="Z290" s="139"/>
      <c r="AA290" s="139"/>
      <c r="AB290" s="139"/>
      <c r="AC290" s="139"/>
      <c r="AD290" s="139"/>
      <c r="AE290" s="139" t="s">
        <v>111</v>
      </c>
      <c r="AF290" s="139"/>
      <c r="AG290" s="139"/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outlineLevel="1" x14ac:dyDescent="0.2">
      <c r="A291" s="140"/>
      <c r="B291" s="140"/>
      <c r="C291" s="178" t="s">
        <v>433</v>
      </c>
      <c r="D291" s="149"/>
      <c r="E291" s="153">
        <v>22</v>
      </c>
      <c r="F291" s="156"/>
      <c r="G291" s="156"/>
      <c r="H291" s="156"/>
      <c r="I291" s="156"/>
      <c r="J291" s="156"/>
      <c r="K291" s="156"/>
      <c r="L291" s="156"/>
      <c r="M291" s="156"/>
      <c r="N291" s="147"/>
      <c r="O291" s="147"/>
      <c r="P291" s="147"/>
      <c r="Q291" s="147"/>
      <c r="R291" s="147"/>
      <c r="S291" s="147"/>
      <c r="T291" s="148"/>
      <c r="U291" s="147"/>
      <c r="V291" s="139"/>
      <c r="W291" s="139"/>
      <c r="X291" s="139"/>
      <c r="Y291" s="139"/>
      <c r="Z291" s="139"/>
      <c r="AA291" s="139"/>
      <c r="AB291" s="139"/>
      <c r="AC291" s="139"/>
      <c r="AD291" s="139"/>
      <c r="AE291" s="139" t="s">
        <v>113</v>
      </c>
      <c r="AF291" s="139">
        <v>0</v>
      </c>
      <c r="AG291" s="139"/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</row>
    <row r="292" spans="1:60" ht="22.5" outlineLevel="1" x14ac:dyDescent="0.2">
      <c r="A292" s="140">
        <v>103</v>
      </c>
      <c r="B292" s="140" t="s">
        <v>434</v>
      </c>
      <c r="C292" s="177" t="s">
        <v>435</v>
      </c>
      <c r="D292" s="147" t="s">
        <v>192</v>
      </c>
      <c r="E292" s="152">
        <v>44</v>
      </c>
      <c r="F292" s="155">
        <f>H292+J292</f>
        <v>0</v>
      </c>
      <c r="G292" s="156">
        <f>ROUND(E292*F292,2)</f>
        <v>0</v>
      </c>
      <c r="H292" s="156"/>
      <c r="I292" s="156">
        <f>ROUND(E292*H292,2)</f>
        <v>0</v>
      </c>
      <c r="J292" s="156"/>
      <c r="K292" s="156">
        <f>ROUND(E292*J292,2)</f>
        <v>0</v>
      </c>
      <c r="L292" s="156">
        <v>21</v>
      </c>
      <c r="M292" s="156">
        <f>G292*(1+L292/100)</f>
        <v>0</v>
      </c>
      <c r="N292" s="147">
        <v>2.0000000000000002E-5</v>
      </c>
      <c r="O292" s="147">
        <f>ROUND(E292*N292,5)</f>
        <v>8.8000000000000003E-4</v>
      </c>
      <c r="P292" s="147">
        <v>0</v>
      </c>
      <c r="Q292" s="147">
        <f>ROUND(E292*P292,5)</f>
        <v>0</v>
      </c>
      <c r="R292" s="147"/>
      <c r="S292" s="147"/>
      <c r="T292" s="148">
        <v>0.21</v>
      </c>
      <c r="U292" s="147">
        <f>ROUND(E292*T292,2)</f>
        <v>9.24</v>
      </c>
      <c r="V292" s="139"/>
      <c r="W292" s="139"/>
      <c r="X292" s="139"/>
      <c r="Y292" s="139"/>
      <c r="Z292" s="139"/>
      <c r="AA292" s="139"/>
      <c r="AB292" s="139"/>
      <c r="AC292" s="139"/>
      <c r="AD292" s="139"/>
      <c r="AE292" s="139" t="s">
        <v>111</v>
      </c>
      <c r="AF292" s="139"/>
      <c r="AG292" s="139"/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outlineLevel="1" x14ac:dyDescent="0.2">
      <c r="A293" s="140"/>
      <c r="B293" s="140"/>
      <c r="C293" s="178" t="s">
        <v>436</v>
      </c>
      <c r="D293" s="149"/>
      <c r="E293" s="153">
        <v>44</v>
      </c>
      <c r="F293" s="156"/>
      <c r="G293" s="156"/>
      <c r="H293" s="156"/>
      <c r="I293" s="156"/>
      <c r="J293" s="156"/>
      <c r="K293" s="156"/>
      <c r="L293" s="156"/>
      <c r="M293" s="156"/>
      <c r="N293" s="147"/>
      <c r="O293" s="147"/>
      <c r="P293" s="147"/>
      <c r="Q293" s="147"/>
      <c r="R293" s="147"/>
      <c r="S293" s="147"/>
      <c r="T293" s="148"/>
      <c r="U293" s="147"/>
      <c r="V293" s="139"/>
      <c r="W293" s="139"/>
      <c r="X293" s="139"/>
      <c r="Y293" s="139"/>
      <c r="Z293" s="139"/>
      <c r="AA293" s="139"/>
      <c r="AB293" s="139"/>
      <c r="AC293" s="139"/>
      <c r="AD293" s="139"/>
      <c r="AE293" s="139" t="s">
        <v>113</v>
      </c>
      <c r="AF293" s="139">
        <v>0</v>
      </c>
      <c r="AG293" s="139"/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 x14ac:dyDescent="0.2">
      <c r="A294" s="140">
        <v>104</v>
      </c>
      <c r="B294" s="140" t="s">
        <v>437</v>
      </c>
      <c r="C294" s="177" t="s">
        <v>438</v>
      </c>
      <c r="D294" s="147" t="s">
        <v>192</v>
      </c>
      <c r="E294" s="152">
        <v>44</v>
      </c>
      <c r="F294" s="155">
        <f>H294+J294</f>
        <v>0</v>
      </c>
      <c r="G294" s="156">
        <f>ROUND(E294*F294,2)</f>
        <v>0</v>
      </c>
      <c r="H294" s="156"/>
      <c r="I294" s="156">
        <f>ROUND(E294*H294,2)</f>
        <v>0</v>
      </c>
      <c r="J294" s="156"/>
      <c r="K294" s="156">
        <f>ROUND(E294*J294,2)</f>
        <v>0</v>
      </c>
      <c r="L294" s="156">
        <v>21</v>
      </c>
      <c r="M294" s="156">
        <f>G294*(1+L294/100)</f>
        <v>0</v>
      </c>
      <c r="N294" s="147">
        <v>2.9E-4</v>
      </c>
      <c r="O294" s="147">
        <f>ROUND(E294*N294,5)</f>
        <v>1.2760000000000001E-2</v>
      </c>
      <c r="P294" s="147">
        <v>0</v>
      </c>
      <c r="Q294" s="147">
        <f>ROUND(E294*P294,5)</f>
        <v>0</v>
      </c>
      <c r="R294" s="147"/>
      <c r="S294" s="147"/>
      <c r="T294" s="148">
        <v>0</v>
      </c>
      <c r="U294" s="147">
        <f>ROUND(E294*T294,2)</f>
        <v>0</v>
      </c>
      <c r="V294" s="139"/>
      <c r="W294" s="139"/>
      <c r="X294" s="139"/>
      <c r="Y294" s="139"/>
      <c r="Z294" s="139"/>
      <c r="AA294" s="139"/>
      <c r="AB294" s="139"/>
      <c r="AC294" s="139"/>
      <c r="AD294" s="139"/>
      <c r="AE294" s="139" t="s">
        <v>166</v>
      </c>
      <c r="AF294" s="139"/>
      <c r="AG294" s="139"/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outlineLevel="1" x14ac:dyDescent="0.2">
      <c r="A295" s="140"/>
      <c r="B295" s="140"/>
      <c r="C295" s="178" t="s">
        <v>436</v>
      </c>
      <c r="D295" s="149"/>
      <c r="E295" s="153">
        <v>44</v>
      </c>
      <c r="F295" s="156"/>
      <c r="G295" s="156"/>
      <c r="H295" s="156"/>
      <c r="I295" s="156"/>
      <c r="J295" s="156"/>
      <c r="K295" s="156"/>
      <c r="L295" s="156"/>
      <c r="M295" s="156"/>
      <c r="N295" s="147"/>
      <c r="O295" s="147"/>
      <c r="P295" s="147"/>
      <c r="Q295" s="147"/>
      <c r="R295" s="147"/>
      <c r="S295" s="147"/>
      <c r="T295" s="148"/>
      <c r="U295" s="147"/>
      <c r="V295" s="139"/>
      <c r="W295" s="139"/>
      <c r="X295" s="139"/>
      <c r="Y295" s="139"/>
      <c r="Z295" s="139"/>
      <c r="AA295" s="139"/>
      <c r="AB295" s="139"/>
      <c r="AC295" s="139"/>
      <c r="AD295" s="139"/>
      <c r="AE295" s="139" t="s">
        <v>113</v>
      </c>
      <c r="AF295" s="139">
        <v>0</v>
      </c>
      <c r="AG295" s="139"/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x14ac:dyDescent="0.2">
      <c r="A296" s="141" t="s">
        <v>106</v>
      </c>
      <c r="B296" s="141" t="s">
        <v>67</v>
      </c>
      <c r="C296" s="179" t="s">
        <v>68</v>
      </c>
      <c r="D296" s="150"/>
      <c r="E296" s="154"/>
      <c r="F296" s="159"/>
      <c r="G296" s="159">
        <f>SUMIF(AE297:AE323,"&lt;&gt;NOR",G297:G323)</f>
        <v>0</v>
      </c>
      <c r="H296" s="159"/>
      <c r="I296" s="159">
        <f>SUM(I297:I323)</f>
        <v>0</v>
      </c>
      <c r="J296" s="159"/>
      <c r="K296" s="159">
        <f>SUM(K297:K323)</f>
        <v>0</v>
      </c>
      <c r="L296" s="159"/>
      <c r="M296" s="159">
        <f>SUM(M297:M323)</f>
        <v>0</v>
      </c>
      <c r="N296" s="150"/>
      <c r="O296" s="150">
        <f>SUM(O297:O323)</f>
        <v>496.46717999999998</v>
      </c>
      <c r="P296" s="150"/>
      <c r="Q296" s="150">
        <f>SUM(Q297:Q323)</f>
        <v>0</v>
      </c>
      <c r="R296" s="150"/>
      <c r="S296" s="150"/>
      <c r="T296" s="151"/>
      <c r="U296" s="150">
        <f>SUM(U297:U323)</f>
        <v>652.50999999999988</v>
      </c>
      <c r="AE296" t="s">
        <v>107</v>
      </c>
    </row>
    <row r="297" spans="1:60" outlineLevel="1" x14ac:dyDescent="0.2">
      <c r="A297" s="140">
        <v>105</v>
      </c>
      <c r="B297" s="140" t="s">
        <v>439</v>
      </c>
      <c r="C297" s="177" t="s">
        <v>440</v>
      </c>
      <c r="D297" s="147" t="s">
        <v>228</v>
      </c>
      <c r="E297" s="152">
        <v>1922</v>
      </c>
      <c r="F297" s="155">
        <f>H297+J297</f>
        <v>0</v>
      </c>
      <c r="G297" s="156">
        <f>ROUND(E297*F297,2)</f>
        <v>0</v>
      </c>
      <c r="H297" s="156"/>
      <c r="I297" s="156">
        <f>ROUND(E297*H297,2)</f>
        <v>0</v>
      </c>
      <c r="J297" s="156"/>
      <c r="K297" s="156">
        <f>ROUND(E297*J297,2)</f>
        <v>0</v>
      </c>
      <c r="L297" s="156">
        <v>21</v>
      </c>
      <c r="M297" s="156">
        <f>G297*(1+L297/100)</f>
        <v>0</v>
      </c>
      <c r="N297" s="147">
        <v>0</v>
      </c>
      <c r="O297" s="147">
        <f>ROUND(E297*N297,5)</f>
        <v>0</v>
      </c>
      <c r="P297" s="147">
        <v>0</v>
      </c>
      <c r="Q297" s="147">
        <f>ROUND(E297*P297,5)</f>
        <v>0</v>
      </c>
      <c r="R297" s="147"/>
      <c r="S297" s="147"/>
      <c r="T297" s="148">
        <v>0.05</v>
      </c>
      <c r="U297" s="147">
        <f>ROUND(E297*T297,2)</f>
        <v>96.1</v>
      </c>
      <c r="V297" s="139"/>
      <c r="W297" s="139"/>
      <c r="X297" s="139"/>
      <c r="Y297" s="139"/>
      <c r="Z297" s="139"/>
      <c r="AA297" s="139"/>
      <c r="AB297" s="139"/>
      <c r="AC297" s="139"/>
      <c r="AD297" s="139"/>
      <c r="AE297" s="139" t="s">
        <v>111</v>
      </c>
      <c r="AF297" s="139"/>
      <c r="AG297" s="139"/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</row>
    <row r="298" spans="1:60" outlineLevel="1" x14ac:dyDescent="0.2">
      <c r="A298" s="140"/>
      <c r="B298" s="140"/>
      <c r="C298" s="178" t="s">
        <v>441</v>
      </c>
      <c r="D298" s="149"/>
      <c r="E298" s="153">
        <v>1372</v>
      </c>
      <c r="F298" s="156"/>
      <c r="G298" s="156"/>
      <c r="H298" s="156"/>
      <c r="I298" s="156"/>
      <c r="J298" s="156"/>
      <c r="K298" s="156"/>
      <c r="L298" s="156"/>
      <c r="M298" s="156"/>
      <c r="N298" s="147"/>
      <c r="O298" s="147"/>
      <c r="P298" s="147"/>
      <c r="Q298" s="147"/>
      <c r="R298" s="147"/>
      <c r="S298" s="147"/>
      <c r="T298" s="148"/>
      <c r="U298" s="147"/>
      <c r="V298" s="139"/>
      <c r="W298" s="139"/>
      <c r="X298" s="139"/>
      <c r="Y298" s="139"/>
      <c r="Z298" s="139"/>
      <c r="AA298" s="139"/>
      <c r="AB298" s="139"/>
      <c r="AC298" s="139"/>
      <c r="AD298" s="139"/>
      <c r="AE298" s="139" t="s">
        <v>113</v>
      </c>
      <c r="AF298" s="139">
        <v>0</v>
      </c>
      <c r="AG298" s="139"/>
      <c r="AH298" s="139"/>
      <c r="AI298" s="139"/>
      <c r="AJ298" s="139"/>
      <c r="AK298" s="139"/>
      <c r="AL298" s="139"/>
      <c r="AM298" s="139"/>
      <c r="AN298" s="139"/>
      <c r="AO298" s="139"/>
      <c r="AP298" s="139"/>
      <c r="AQ298" s="139"/>
      <c r="AR298" s="139"/>
      <c r="AS298" s="139"/>
      <c r="AT298" s="139"/>
      <c r="AU298" s="139"/>
      <c r="AV298" s="139"/>
      <c r="AW298" s="139"/>
      <c r="AX298" s="139"/>
      <c r="AY298" s="139"/>
      <c r="AZ298" s="139"/>
      <c r="BA298" s="139"/>
      <c r="BB298" s="139"/>
      <c r="BC298" s="139"/>
      <c r="BD298" s="139"/>
      <c r="BE298" s="139"/>
      <c r="BF298" s="139"/>
      <c r="BG298" s="139"/>
      <c r="BH298" s="139"/>
    </row>
    <row r="299" spans="1:60" outlineLevel="1" x14ac:dyDescent="0.2">
      <c r="A299" s="140"/>
      <c r="B299" s="140"/>
      <c r="C299" s="178" t="s">
        <v>442</v>
      </c>
      <c r="D299" s="149"/>
      <c r="E299" s="153">
        <v>550</v>
      </c>
      <c r="F299" s="156"/>
      <c r="G299" s="156"/>
      <c r="H299" s="156"/>
      <c r="I299" s="156"/>
      <c r="J299" s="156"/>
      <c r="K299" s="156"/>
      <c r="L299" s="156"/>
      <c r="M299" s="156"/>
      <c r="N299" s="147"/>
      <c r="O299" s="147"/>
      <c r="P299" s="147"/>
      <c r="Q299" s="147"/>
      <c r="R299" s="147"/>
      <c r="S299" s="147"/>
      <c r="T299" s="148"/>
      <c r="U299" s="147"/>
      <c r="V299" s="139"/>
      <c r="W299" s="139"/>
      <c r="X299" s="139"/>
      <c r="Y299" s="139"/>
      <c r="Z299" s="139"/>
      <c r="AA299" s="139"/>
      <c r="AB299" s="139"/>
      <c r="AC299" s="139"/>
      <c r="AD299" s="139"/>
      <c r="AE299" s="139" t="s">
        <v>113</v>
      </c>
      <c r="AF299" s="139">
        <v>0</v>
      </c>
      <c r="AG299" s="139"/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</row>
    <row r="300" spans="1:60" outlineLevel="1" x14ac:dyDescent="0.2">
      <c r="A300" s="140">
        <v>106</v>
      </c>
      <c r="B300" s="140" t="s">
        <v>443</v>
      </c>
      <c r="C300" s="177" t="s">
        <v>444</v>
      </c>
      <c r="D300" s="147" t="s">
        <v>228</v>
      </c>
      <c r="E300" s="152">
        <v>1399.44</v>
      </c>
      <c r="F300" s="155">
        <f>H300+J300</f>
        <v>0</v>
      </c>
      <c r="G300" s="156">
        <f>ROUND(E300*F300,2)</f>
        <v>0</v>
      </c>
      <c r="H300" s="156"/>
      <c r="I300" s="156">
        <f>ROUND(E300*H300,2)</f>
        <v>0</v>
      </c>
      <c r="J300" s="156"/>
      <c r="K300" s="156">
        <f>ROUND(E300*J300,2)</f>
        <v>0</v>
      </c>
      <c r="L300" s="156">
        <v>21</v>
      </c>
      <c r="M300" s="156">
        <f>G300*(1+L300/100)</f>
        <v>0</v>
      </c>
      <c r="N300" s="147">
        <v>4.8000000000000001E-4</v>
      </c>
      <c r="O300" s="147">
        <f>ROUND(E300*N300,5)</f>
        <v>0.67173000000000005</v>
      </c>
      <c r="P300" s="147">
        <v>0</v>
      </c>
      <c r="Q300" s="147">
        <f>ROUND(E300*P300,5)</f>
        <v>0</v>
      </c>
      <c r="R300" s="147"/>
      <c r="S300" s="147"/>
      <c r="T300" s="148">
        <v>0</v>
      </c>
      <c r="U300" s="147">
        <f>ROUND(E300*T300,2)</f>
        <v>0</v>
      </c>
      <c r="V300" s="139"/>
      <c r="W300" s="139"/>
      <c r="X300" s="139"/>
      <c r="Y300" s="139"/>
      <c r="Z300" s="139"/>
      <c r="AA300" s="139"/>
      <c r="AB300" s="139"/>
      <c r="AC300" s="139"/>
      <c r="AD300" s="139"/>
      <c r="AE300" s="139" t="s">
        <v>166</v>
      </c>
      <c r="AF300" s="139"/>
      <c r="AG300" s="139"/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</row>
    <row r="301" spans="1:60" outlineLevel="1" x14ac:dyDescent="0.2">
      <c r="A301" s="140"/>
      <c r="B301" s="140"/>
      <c r="C301" s="178" t="s">
        <v>445</v>
      </c>
      <c r="D301" s="149"/>
      <c r="E301" s="153">
        <v>1399.44</v>
      </c>
      <c r="F301" s="156"/>
      <c r="G301" s="156"/>
      <c r="H301" s="156"/>
      <c r="I301" s="156"/>
      <c r="J301" s="156"/>
      <c r="K301" s="156"/>
      <c r="L301" s="156"/>
      <c r="M301" s="156"/>
      <c r="N301" s="147"/>
      <c r="O301" s="147"/>
      <c r="P301" s="147"/>
      <c r="Q301" s="147"/>
      <c r="R301" s="147"/>
      <c r="S301" s="147"/>
      <c r="T301" s="148"/>
      <c r="U301" s="147"/>
      <c r="V301" s="139"/>
      <c r="W301" s="139"/>
      <c r="X301" s="139"/>
      <c r="Y301" s="139"/>
      <c r="Z301" s="139"/>
      <c r="AA301" s="139"/>
      <c r="AB301" s="139"/>
      <c r="AC301" s="139"/>
      <c r="AD301" s="139"/>
      <c r="AE301" s="139" t="s">
        <v>113</v>
      </c>
      <c r="AF301" s="139">
        <v>0</v>
      </c>
      <c r="AG301" s="139"/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</row>
    <row r="302" spans="1:60" outlineLevel="1" x14ac:dyDescent="0.2">
      <c r="A302" s="140">
        <v>107</v>
      </c>
      <c r="B302" s="140" t="s">
        <v>446</v>
      </c>
      <c r="C302" s="177" t="s">
        <v>447</v>
      </c>
      <c r="D302" s="147" t="s">
        <v>228</v>
      </c>
      <c r="E302" s="152">
        <v>561</v>
      </c>
      <c r="F302" s="155">
        <f>H302+J302</f>
        <v>0</v>
      </c>
      <c r="G302" s="156">
        <f>ROUND(E302*F302,2)</f>
        <v>0</v>
      </c>
      <c r="H302" s="156"/>
      <c r="I302" s="156">
        <f>ROUND(E302*H302,2)</f>
        <v>0</v>
      </c>
      <c r="J302" s="156"/>
      <c r="K302" s="156">
        <f>ROUND(E302*J302,2)</f>
        <v>0</v>
      </c>
      <c r="L302" s="156">
        <v>21</v>
      </c>
      <c r="M302" s="156">
        <f>G302*(1+L302/100)</f>
        <v>0</v>
      </c>
      <c r="N302" s="147">
        <v>8.0000000000000004E-4</v>
      </c>
      <c r="O302" s="147">
        <f>ROUND(E302*N302,5)</f>
        <v>0.44879999999999998</v>
      </c>
      <c r="P302" s="147">
        <v>0</v>
      </c>
      <c r="Q302" s="147">
        <f>ROUND(E302*P302,5)</f>
        <v>0</v>
      </c>
      <c r="R302" s="147"/>
      <c r="S302" s="147"/>
      <c r="T302" s="148">
        <v>0</v>
      </c>
      <c r="U302" s="147">
        <f>ROUND(E302*T302,2)</f>
        <v>0</v>
      </c>
      <c r="V302" s="139"/>
      <c r="W302" s="139"/>
      <c r="X302" s="139"/>
      <c r="Y302" s="139"/>
      <c r="Z302" s="139"/>
      <c r="AA302" s="139"/>
      <c r="AB302" s="139"/>
      <c r="AC302" s="139"/>
      <c r="AD302" s="139"/>
      <c r="AE302" s="139" t="s">
        <v>166</v>
      </c>
      <c r="AF302" s="139"/>
      <c r="AG302" s="139"/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</row>
    <row r="303" spans="1:60" outlineLevel="1" x14ac:dyDescent="0.2">
      <c r="A303" s="140"/>
      <c r="B303" s="140"/>
      <c r="C303" s="178" t="s">
        <v>448</v>
      </c>
      <c r="D303" s="149"/>
      <c r="E303" s="153">
        <v>561</v>
      </c>
      <c r="F303" s="156"/>
      <c r="G303" s="156"/>
      <c r="H303" s="156"/>
      <c r="I303" s="156"/>
      <c r="J303" s="156"/>
      <c r="K303" s="156"/>
      <c r="L303" s="156"/>
      <c r="M303" s="156"/>
      <c r="N303" s="147"/>
      <c r="O303" s="147"/>
      <c r="P303" s="147"/>
      <c r="Q303" s="147"/>
      <c r="R303" s="147"/>
      <c r="S303" s="147"/>
      <c r="T303" s="148"/>
      <c r="U303" s="147"/>
      <c r="V303" s="139"/>
      <c r="W303" s="139"/>
      <c r="X303" s="139"/>
      <c r="Y303" s="139"/>
      <c r="Z303" s="139"/>
      <c r="AA303" s="139"/>
      <c r="AB303" s="139"/>
      <c r="AC303" s="139"/>
      <c r="AD303" s="139"/>
      <c r="AE303" s="139" t="s">
        <v>113</v>
      </c>
      <c r="AF303" s="139">
        <v>0</v>
      </c>
      <c r="AG303" s="139"/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</row>
    <row r="304" spans="1:60" outlineLevel="1" x14ac:dyDescent="0.2">
      <c r="A304" s="140">
        <v>108</v>
      </c>
      <c r="B304" s="140" t="s">
        <v>449</v>
      </c>
      <c r="C304" s="177" t="s">
        <v>450</v>
      </c>
      <c r="D304" s="147" t="s">
        <v>161</v>
      </c>
      <c r="E304" s="152">
        <v>3432.4</v>
      </c>
      <c r="F304" s="155">
        <f>H304+J304</f>
        <v>0</v>
      </c>
      <c r="G304" s="156">
        <f>ROUND(E304*F304,2)</f>
        <v>0</v>
      </c>
      <c r="H304" s="156"/>
      <c r="I304" s="156">
        <f>ROUND(E304*H304,2)</f>
        <v>0</v>
      </c>
      <c r="J304" s="156"/>
      <c r="K304" s="156">
        <f>ROUND(E304*J304,2)</f>
        <v>0</v>
      </c>
      <c r="L304" s="156">
        <v>21</v>
      </c>
      <c r="M304" s="156">
        <f>G304*(1+L304/100)</f>
        <v>0</v>
      </c>
      <c r="N304" s="147">
        <v>1.8000000000000001E-4</v>
      </c>
      <c r="O304" s="147">
        <f>ROUND(E304*N304,5)</f>
        <v>0.61782999999999999</v>
      </c>
      <c r="P304" s="147">
        <v>0</v>
      </c>
      <c r="Q304" s="147">
        <f>ROUND(E304*P304,5)</f>
        <v>0</v>
      </c>
      <c r="R304" s="147"/>
      <c r="S304" s="147"/>
      <c r="T304" s="148">
        <v>0.08</v>
      </c>
      <c r="U304" s="147">
        <f>ROUND(E304*T304,2)</f>
        <v>274.58999999999997</v>
      </c>
      <c r="V304" s="139"/>
      <c r="W304" s="139"/>
      <c r="X304" s="139"/>
      <c r="Y304" s="139"/>
      <c r="Z304" s="139"/>
      <c r="AA304" s="139"/>
      <c r="AB304" s="139"/>
      <c r="AC304" s="139"/>
      <c r="AD304" s="139"/>
      <c r="AE304" s="139" t="s">
        <v>111</v>
      </c>
      <c r="AF304" s="139"/>
      <c r="AG304" s="139"/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</row>
    <row r="305" spans="1:60" outlineLevel="1" x14ac:dyDescent="0.2">
      <c r="A305" s="140"/>
      <c r="B305" s="140"/>
      <c r="C305" s="178" t="s">
        <v>451</v>
      </c>
      <c r="D305" s="149"/>
      <c r="E305" s="153">
        <v>2332.4</v>
      </c>
      <c r="F305" s="156"/>
      <c r="G305" s="156"/>
      <c r="H305" s="156"/>
      <c r="I305" s="156"/>
      <c r="J305" s="156"/>
      <c r="K305" s="156"/>
      <c r="L305" s="156"/>
      <c r="M305" s="156"/>
      <c r="N305" s="147"/>
      <c r="O305" s="147"/>
      <c r="P305" s="147"/>
      <c r="Q305" s="147"/>
      <c r="R305" s="147"/>
      <c r="S305" s="147"/>
      <c r="T305" s="148"/>
      <c r="U305" s="147"/>
      <c r="V305" s="139"/>
      <c r="W305" s="139"/>
      <c r="X305" s="139"/>
      <c r="Y305" s="139"/>
      <c r="Z305" s="139"/>
      <c r="AA305" s="139"/>
      <c r="AB305" s="139"/>
      <c r="AC305" s="139"/>
      <c r="AD305" s="139"/>
      <c r="AE305" s="139" t="s">
        <v>113</v>
      </c>
      <c r="AF305" s="139">
        <v>0</v>
      </c>
      <c r="AG305" s="139"/>
      <c r="AH305" s="139"/>
      <c r="AI305" s="139"/>
      <c r="AJ305" s="139"/>
      <c r="AK305" s="139"/>
      <c r="AL305" s="139"/>
      <c r="AM305" s="139"/>
      <c r="AN305" s="139"/>
      <c r="AO305" s="139"/>
      <c r="AP305" s="139"/>
      <c r="AQ305" s="139"/>
      <c r="AR305" s="139"/>
      <c r="AS305" s="139"/>
      <c r="AT305" s="139"/>
      <c r="AU305" s="139"/>
      <c r="AV305" s="139"/>
      <c r="AW305" s="139"/>
      <c r="AX305" s="139"/>
      <c r="AY305" s="139"/>
      <c r="AZ305" s="139"/>
      <c r="BA305" s="139"/>
      <c r="BB305" s="139"/>
      <c r="BC305" s="139"/>
      <c r="BD305" s="139"/>
      <c r="BE305" s="139"/>
      <c r="BF305" s="139"/>
      <c r="BG305" s="139"/>
      <c r="BH305" s="139"/>
    </row>
    <row r="306" spans="1:60" outlineLevel="1" x14ac:dyDescent="0.2">
      <c r="A306" s="140"/>
      <c r="B306" s="140"/>
      <c r="C306" s="178" t="s">
        <v>452</v>
      </c>
      <c r="D306" s="149"/>
      <c r="E306" s="153">
        <v>1100</v>
      </c>
      <c r="F306" s="156"/>
      <c r="G306" s="156"/>
      <c r="H306" s="156"/>
      <c r="I306" s="156"/>
      <c r="J306" s="156"/>
      <c r="K306" s="156"/>
      <c r="L306" s="156"/>
      <c r="M306" s="156"/>
      <c r="N306" s="147"/>
      <c r="O306" s="147"/>
      <c r="P306" s="147"/>
      <c r="Q306" s="147"/>
      <c r="R306" s="147"/>
      <c r="S306" s="147"/>
      <c r="T306" s="148"/>
      <c r="U306" s="147"/>
      <c r="V306" s="139"/>
      <c r="W306" s="139"/>
      <c r="X306" s="139"/>
      <c r="Y306" s="139"/>
      <c r="Z306" s="139"/>
      <c r="AA306" s="139"/>
      <c r="AB306" s="139"/>
      <c r="AC306" s="139"/>
      <c r="AD306" s="139"/>
      <c r="AE306" s="139" t="s">
        <v>113</v>
      </c>
      <c r="AF306" s="139">
        <v>0</v>
      </c>
      <c r="AG306" s="139"/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</row>
    <row r="307" spans="1:60" outlineLevel="1" x14ac:dyDescent="0.2">
      <c r="A307" s="140">
        <v>109</v>
      </c>
      <c r="B307" s="140" t="s">
        <v>453</v>
      </c>
      <c r="C307" s="177" t="s">
        <v>454</v>
      </c>
      <c r="D307" s="147" t="s">
        <v>161</v>
      </c>
      <c r="E307" s="152">
        <v>3947.26</v>
      </c>
      <c r="F307" s="155">
        <f>H307+J307</f>
        <v>0</v>
      </c>
      <c r="G307" s="156">
        <f>ROUND(E307*F307,2)</f>
        <v>0</v>
      </c>
      <c r="H307" s="156"/>
      <c r="I307" s="156">
        <f>ROUND(E307*H307,2)</f>
        <v>0</v>
      </c>
      <c r="J307" s="156"/>
      <c r="K307" s="156">
        <f>ROUND(E307*J307,2)</f>
        <v>0</v>
      </c>
      <c r="L307" s="156">
        <v>21</v>
      </c>
      <c r="M307" s="156">
        <f>G307*(1+L307/100)</f>
        <v>0</v>
      </c>
      <c r="N307" s="147">
        <v>2.0000000000000001E-4</v>
      </c>
      <c r="O307" s="147">
        <f>ROUND(E307*N307,5)</f>
        <v>0.78944999999999999</v>
      </c>
      <c r="P307" s="147">
        <v>0</v>
      </c>
      <c r="Q307" s="147">
        <f>ROUND(E307*P307,5)</f>
        <v>0</v>
      </c>
      <c r="R307" s="147"/>
      <c r="S307" s="147"/>
      <c r="T307" s="148">
        <v>0</v>
      </c>
      <c r="U307" s="147">
        <f>ROUND(E307*T307,2)</f>
        <v>0</v>
      </c>
      <c r="V307" s="139"/>
      <c r="W307" s="139"/>
      <c r="X307" s="139"/>
      <c r="Y307" s="139"/>
      <c r="Z307" s="139"/>
      <c r="AA307" s="139"/>
      <c r="AB307" s="139"/>
      <c r="AC307" s="139"/>
      <c r="AD307" s="139"/>
      <c r="AE307" s="139" t="s">
        <v>166</v>
      </c>
      <c r="AF307" s="139"/>
      <c r="AG307" s="139"/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</row>
    <row r="308" spans="1:60" outlineLevel="1" x14ac:dyDescent="0.2">
      <c r="A308" s="140"/>
      <c r="B308" s="140"/>
      <c r="C308" s="178" t="s">
        <v>455</v>
      </c>
      <c r="D308" s="149"/>
      <c r="E308" s="153">
        <v>2682.26</v>
      </c>
      <c r="F308" s="156"/>
      <c r="G308" s="156"/>
      <c r="H308" s="156"/>
      <c r="I308" s="156"/>
      <c r="J308" s="156"/>
      <c r="K308" s="156"/>
      <c r="L308" s="156"/>
      <c r="M308" s="156"/>
      <c r="N308" s="147"/>
      <c r="O308" s="147"/>
      <c r="P308" s="147"/>
      <c r="Q308" s="147"/>
      <c r="R308" s="147"/>
      <c r="S308" s="147"/>
      <c r="T308" s="148"/>
      <c r="U308" s="147"/>
      <c r="V308" s="139"/>
      <c r="W308" s="139"/>
      <c r="X308" s="139"/>
      <c r="Y308" s="139"/>
      <c r="Z308" s="139"/>
      <c r="AA308" s="139"/>
      <c r="AB308" s="139"/>
      <c r="AC308" s="139"/>
      <c r="AD308" s="139"/>
      <c r="AE308" s="139" t="s">
        <v>113</v>
      </c>
      <c r="AF308" s="139">
        <v>0</v>
      </c>
      <c r="AG308" s="139"/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</row>
    <row r="309" spans="1:60" outlineLevel="1" x14ac:dyDescent="0.2">
      <c r="A309" s="140"/>
      <c r="B309" s="140"/>
      <c r="C309" s="178" t="s">
        <v>456</v>
      </c>
      <c r="D309" s="149"/>
      <c r="E309" s="153">
        <v>1265</v>
      </c>
      <c r="F309" s="156"/>
      <c r="G309" s="156"/>
      <c r="H309" s="156"/>
      <c r="I309" s="156"/>
      <c r="J309" s="156"/>
      <c r="K309" s="156"/>
      <c r="L309" s="156"/>
      <c r="M309" s="156"/>
      <c r="N309" s="147"/>
      <c r="O309" s="147"/>
      <c r="P309" s="147"/>
      <c r="Q309" s="147"/>
      <c r="R309" s="147"/>
      <c r="S309" s="147"/>
      <c r="T309" s="148"/>
      <c r="U309" s="147"/>
      <c r="V309" s="139"/>
      <c r="W309" s="139"/>
      <c r="X309" s="139"/>
      <c r="Y309" s="139"/>
      <c r="Z309" s="139"/>
      <c r="AA309" s="139"/>
      <c r="AB309" s="139"/>
      <c r="AC309" s="139"/>
      <c r="AD309" s="139"/>
      <c r="AE309" s="139" t="s">
        <v>113</v>
      </c>
      <c r="AF309" s="139">
        <v>0</v>
      </c>
      <c r="AG309" s="139"/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</row>
    <row r="310" spans="1:60" outlineLevel="1" x14ac:dyDescent="0.2">
      <c r="A310" s="140">
        <v>110</v>
      </c>
      <c r="B310" s="140" t="s">
        <v>457</v>
      </c>
      <c r="C310" s="177" t="s">
        <v>458</v>
      </c>
      <c r="D310" s="147" t="s">
        <v>110</v>
      </c>
      <c r="E310" s="152">
        <v>168.9</v>
      </c>
      <c r="F310" s="155">
        <f>H310+J310</f>
        <v>0</v>
      </c>
      <c r="G310" s="156">
        <f>ROUND(E310*F310,2)</f>
        <v>0</v>
      </c>
      <c r="H310" s="156"/>
      <c r="I310" s="156">
        <f>ROUND(E310*H310,2)</f>
        <v>0</v>
      </c>
      <c r="J310" s="156"/>
      <c r="K310" s="156">
        <f>ROUND(E310*J310,2)</f>
        <v>0</v>
      </c>
      <c r="L310" s="156">
        <v>21</v>
      </c>
      <c r="M310" s="156">
        <f>G310*(1+L310/100)</f>
        <v>0</v>
      </c>
      <c r="N310" s="147">
        <v>1.665</v>
      </c>
      <c r="O310" s="147">
        <f>ROUND(E310*N310,5)</f>
        <v>281.21850000000001</v>
      </c>
      <c r="P310" s="147">
        <v>0</v>
      </c>
      <c r="Q310" s="147">
        <f>ROUND(E310*P310,5)</f>
        <v>0</v>
      </c>
      <c r="R310" s="147"/>
      <c r="S310" s="147"/>
      <c r="T310" s="148">
        <v>0.92</v>
      </c>
      <c r="U310" s="147">
        <f>ROUND(E310*T310,2)</f>
        <v>155.38999999999999</v>
      </c>
      <c r="V310" s="139"/>
      <c r="W310" s="139"/>
      <c r="X310" s="139"/>
      <c r="Y310" s="139"/>
      <c r="Z310" s="139"/>
      <c r="AA310" s="139"/>
      <c r="AB310" s="139"/>
      <c r="AC310" s="139"/>
      <c r="AD310" s="139"/>
      <c r="AE310" s="139" t="s">
        <v>111</v>
      </c>
      <c r="AF310" s="139"/>
      <c r="AG310" s="139"/>
      <c r="AH310" s="139"/>
      <c r="AI310" s="139"/>
      <c r="AJ310" s="139"/>
      <c r="AK310" s="139"/>
      <c r="AL310" s="139"/>
      <c r="AM310" s="139"/>
      <c r="AN310" s="139"/>
      <c r="AO310" s="139"/>
      <c r="AP310" s="139"/>
      <c r="AQ310" s="139"/>
      <c r="AR310" s="139"/>
      <c r="AS310" s="139"/>
      <c r="AT310" s="139"/>
      <c r="AU310" s="139"/>
      <c r="AV310" s="139"/>
      <c r="AW310" s="139"/>
      <c r="AX310" s="139"/>
      <c r="AY310" s="139"/>
      <c r="AZ310" s="139"/>
      <c r="BA310" s="139"/>
      <c r="BB310" s="139"/>
      <c r="BC310" s="139"/>
      <c r="BD310" s="139"/>
      <c r="BE310" s="139"/>
      <c r="BF310" s="139"/>
      <c r="BG310" s="139"/>
      <c r="BH310" s="139"/>
    </row>
    <row r="311" spans="1:60" outlineLevel="1" x14ac:dyDescent="0.2">
      <c r="A311" s="140"/>
      <c r="B311" s="140"/>
      <c r="C311" s="236" t="s">
        <v>459</v>
      </c>
      <c r="D311" s="258"/>
      <c r="E311" s="258"/>
      <c r="F311" s="157"/>
      <c r="G311" s="158"/>
      <c r="H311" s="156"/>
      <c r="I311" s="156"/>
      <c r="J311" s="156"/>
      <c r="K311" s="156"/>
      <c r="L311" s="156"/>
      <c r="M311" s="156"/>
      <c r="N311" s="147"/>
      <c r="O311" s="147"/>
      <c r="P311" s="147"/>
      <c r="Q311" s="147"/>
      <c r="R311" s="147"/>
      <c r="S311" s="147"/>
      <c r="T311" s="148"/>
      <c r="U311" s="147"/>
      <c r="V311" s="139"/>
      <c r="W311" s="139"/>
      <c r="X311" s="139"/>
      <c r="Y311" s="139"/>
      <c r="Z311" s="139"/>
      <c r="AA311" s="139"/>
      <c r="AB311" s="139"/>
      <c r="AC311" s="139"/>
      <c r="AD311" s="139"/>
      <c r="AE311" s="139" t="s">
        <v>157</v>
      </c>
      <c r="AF311" s="139"/>
      <c r="AG311" s="139"/>
      <c r="AH311" s="139"/>
      <c r="AI311" s="139"/>
      <c r="AJ311" s="139"/>
      <c r="AK311" s="139"/>
      <c r="AL311" s="139"/>
      <c r="AM311" s="139"/>
      <c r="AN311" s="139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39"/>
      <c r="BA311" s="142" t="str">
        <f>C311</f>
        <v>Změna frakce na 4-8 mm.</v>
      </c>
      <c r="BB311" s="139"/>
      <c r="BC311" s="139"/>
      <c r="BD311" s="139"/>
      <c r="BE311" s="139"/>
      <c r="BF311" s="139"/>
      <c r="BG311" s="139"/>
      <c r="BH311" s="139"/>
    </row>
    <row r="312" spans="1:60" outlineLevel="1" x14ac:dyDescent="0.2">
      <c r="A312" s="140"/>
      <c r="B312" s="140"/>
      <c r="C312" s="178" t="s">
        <v>460</v>
      </c>
      <c r="D312" s="149"/>
      <c r="E312" s="153">
        <v>102.9</v>
      </c>
      <c r="F312" s="156"/>
      <c r="G312" s="156"/>
      <c r="H312" s="156"/>
      <c r="I312" s="156"/>
      <c r="J312" s="156"/>
      <c r="K312" s="156"/>
      <c r="L312" s="156"/>
      <c r="M312" s="156"/>
      <c r="N312" s="147"/>
      <c r="O312" s="147"/>
      <c r="P312" s="147"/>
      <c r="Q312" s="147"/>
      <c r="R312" s="147"/>
      <c r="S312" s="147"/>
      <c r="T312" s="148"/>
      <c r="U312" s="147"/>
      <c r="V312" s="139"/>
      <c r="W312" s="139"/>
      <c r="X312" s="139"/>
      <c r="Y312" s="139"/>
      <c r="Z312" s="139"/>
      <c r="AA312" s="139"/>
      <c r="AB312" s="139"/>
      <c r="AC312" s="139"/>
      <c r="AD312" s="139"/>
      <c r="AE312" s="139" t="s">
        <v>113</v>
      </c>
      <c r="AF312" s="139">
        <v>0</v>
      </c>
      <c r="AG312" s="139"/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</row>
    <row r="313" spans="1:60" outlineLevel="1" x14ac:dyDescent="0.2">
      <c r="A313" s="140"/>
      <c r="B313" s="140"/>
      <c r="C313" s="178" t="s">
        <v>461</v>
      </c>
      <c r="D313" s="149"/>
      <c r="E313" s="153">
        <v>66</v>
      </c>
      <c r="F313" s="156"/>
      <c r="G313" s="156"/>
      <c r="H313" s="156"/>
      <c r="I313" s="156"/>
      <c r="J313" s="156"/>
      <c r="K313" s="156"/>
      <c r="L313" s="156"/>
      <c r="M313" s="156"/>
      <c r="N313" s="147"/>
      <c r="O313" s="147"/>
      <c r="P313" s="147"/>
      <c r="Q313" s="147"/>
      <c r="R313" s="147"/>
      <c r="S313" s="147"/>
      <c r="T313" s="148"/>
      <c r="U313" s="147"/>
      <c r="V313" s="139"/>
      <c r="W313" s="139"/>
      <c r="X313" s="139"/>
      <c r="Y313" s="139"/>
      <c r="Z313" s="139"/>
      <c r="AA313" s="139"/>
      <c r="AB313" s="139"/>
      <c r="AC313" s="139"/>
      <c r="AD313" s="139"/>
      <c r="AE313" s="139" t="s">
        <v>113</v>
      </c>
      <c r="AF313" s="139">
        <v>0</v>
      </c>
      <c r="AG313" s="139"/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</row>
    <row r="314" spans="1:60" outlineLevel="1" x14ac:dyDescent="0.2">
      <c r="A314" s="140">
        <v>111</v>
      </c>
      <c r="B314" s="140" t="s">
        <v>457</v>
      </c>
      <c r="C314" s="177" t="s">
        <v>458</v>
      </c>
      <c r="D314" s="147" t="s">
        <v>110</v>
      </c>
      <c r="E314" s="152">
        <v>127.74</v>
      </c>
      <c r="F314" s="155">
        <f>H314+J314</f>
        <v>0</v>
      </c>
      <c r="G314" s="156">
        <f>ROUND(E314*F314,2)</f>
        <v>0</v>
      </c>
      <c r="H314" s="156"/>
      <c r="I314" s="156">
        <f>ROUND(E314*H314,2)</f>
        <v>0</v>
      </c>
      <c r="J314" s="156"/>
      <c r="K314" s="156">
        <f>ROUND(E314*J314,2)</f>
        <v>0</v>
      </c>
      <c r="L314" s="156">
        <v>21</v>
      </c>
      <c r="M314" s="156">
        <f>G314*(1+L314/100)</f>
        <v>0</v>
      </c>
      <c r="N314" s="147">
        <v>1.665</v>
      </c>
      <c r="O314" s="147">
        <f>ROUND(E314*N314,5)</f>
        <v>212.68709999999999</v>
      </c>
      <c r="P314" s="147">
        <v>0</v>
      </c>
      <c r="Q314" s="147">
        <f>ROUND(E314*P314,5)</f>
        <v>0</v>
      </c>
      <c r="R314" s="147"/>
      <c r="S314" s="147"/>
      <c r="T314" s="148">
        <v>0.92</v>
      </c>
      <c r="U314" s="147">
        <f>ROUND(E314*T314,2)</f>
        <v>117.52</v>
      </c>
      <c r="V314" s="139"/>
      <c r="W314" s="139"/>
      <c r="X314" s="139"/>
      <c r="Y314" s="139"/>
      <c r="Z314" s="139"/>
      <c r="AA314" s="139"/>
      <c r="AB314" s="139"/>
      <c r="AC314" s="139"/>
      <c r="AD314" s="139"/>
      <c r="AE314" s="139" t="s">
        <v>111</v>
      </c>
      <c r="AF314" s="139"/>
      <c r="AG314" s="139"/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</row>
    <row r="315" spans="1:60" outlineLevel="1" x14ac:dyDescent="0.2">
      <c r="A315" s="140"/>
      <c r="B315" s="140"/>
      <c r="C315" s="236" t="s">
        <v>462</v>
      </c>
      <c r="D315" s="258"/>
      <c r="E315" s="258"/>
      <c r="F315" s="157"/>
      <c r="G315" s="158"/>
      <c r="H315" s="156"/>
      <c r="I315" s="156"/>
      <c r="J315" s="156"/>
      <c r="K315" s="156"/>
      <c r="L315" s="156"/>
      <c r="M315" s="156"/>
      <c r="N315" s="147"/>
      <c r="O315" s="147"/>
      <c r="P315" s="147"/>
      <c r="Q315" s="147"/>
      <c r="R315" s="147"/>
      <c r="S315" s="147"/>
      <c r="T315" s="148"/>
      <c r="U315" s="147"/>
      <c r="V315" s="139"/>
      <c r="W315" s="139"/>
      <c r="X315" s="139"/>
      <c r="Y315" s="139"/>
      <c r="Z315" s="139"/>
      <c r="AA315" s="139"/>
      <c r="AB315" s="139"/>
      <c r="AC315" s="139"/>
      <c r="AD315" s="139"/>
      <c r="AE315" s="139" t="s">
        <v>157</v>
      </c>
      <c r="AF315" s="139"/>
      <c r="AG315" s="139"/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42" t="str">
        <f>C315</f>
        <v>Frakce 8-16 mm.</v>
      </c>
      <c r="BB315" s="139"/>
      <c r="BC315" s="139"/>
      <c r="BD315" s="139"/>
      <c r="BE315" s="139"/>
      <c r="BF315" s="139"/>
      <c r="BG315" s="139"/>
      <c r="BH315" s="139"/>
    </row>
    <row r="316" spans="1:60" outlineLevel="1" x14ac:dyDescent="0.2">
      <c r="A316" s="140"/>
      <c r="B316" s="140"/>
      <c r="C316" s="178" t="s">
        <v>463</v>
      </c>
      <c r="D316" s="149"/>
      <c r="E316" s="153">
        <v>61.74</v>
      </c>
      <c r="F316" s="156"/>
      <c r="G316" s="156"/>
      <c r="H316" s="156"/>
      <c r="I316" s="156"/>
      <c r="J316" s="156"/>
      <c r="K316" s="156"/>
      <c r="L316" s="156"/>
      <c r="M316" s="156"/>
      <c r="N316" s="147"/>
      <c r="O316" s="147"/>
      <c r="P316" s="147"/>
      <c r="Q316" s="147"/>
      <c r="R316" s="147"/>
      <c r="S316" s="147"/>
      <c r="T316" s="148"/>
      <c r="U316" s="147"/>
      <c r="V316" s="139"/>
      <c r="W316" s="139"/>
      <c r="X316" s="139"/>
      <c r="Y316" s="139"/>
      <c r="Z316" s="139"/>
      <c r="AA316" s="139"/>
      <c r="AB316" s="139"/>
      <c r="AC316" s="139"/>
      <c r="AD316" s="139"/>
      <c r="AE316" s="139" t="s">
        <v>113</v>
      </c>
      <c r="AF316" s="139">
        <v>0</v>
      </c>
      <c r="AG316" s="139"/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</row>
    <row r="317" spans="1:60" outlineLevel="1" x14ac:dyDescent="0.2">
      <c r="A317" s="140"/>
      <c r="B317" s="140"/>
      <c r="C317" s="178" t="s">
        <v>461</v>
      </c>
      <c r="D317" s="149"/>
      <c r="E317" s="153">
        <v>66</v>
      </c>
      <c r="F317" s="156"/>
      <c r="G317" s="156"/>
      <c r="H317" s="156"/>
      <c r="I317" s="156"/>
      <c r="J317" s="156"/>
      <c r="K317" s="156"/>
      <c r="L317" s="156"/>
      <c r="M317" s="156"/>
      <c r="N317" s="147"/>
      <c r="O317" s="147"/>
      <c r="P317" s="147"/>
      <c r="Q317" s="147"/>
      <c r="R317" s="147"/>
      <c r="S317" s="147"/>
      <c r="T317" s="148"/>
      <c r="U317" s="147"/>
      <c r="V317" s="139"/>
      <c r="W317" s="139"/>
      <c r="X317" s="139"/>
      <c r="Y317" s="139"/>
      <c r="Z317" s="139"/>
      <c r="AA317" s="139"/>
      <c r="AB317" s="139"/>
      <c r="AC317" s="139"/>
      <c r="AD317" s="139"/>
      <c r="AE317" s="139" t="s">
        <v>113</v>
      </c>
      <c r="AF317" s="139">
        <v>0</v>
      </c>
      <c r="AG317" s="139"/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</row>
    <row r="318" spans="1:60" ht="22.5" outlineLevel="1" x14ac:dyDescent="0.2">
      <c r="A318" s="140">
        <v>112</v>
      </c>
      <c r="B318" s="140" t="s">
        <v>431</v>
      </c>
      <c r="C318" s="177" t="s">
        <v>432</v>
      </c>
      <c r="D318" s="147" t="s">
        <v>192</v>
      </c>
      <c r="E318" s="152">
        <v>22</v>
      </c>
      <c r="F318" s="155">
        <f>H318+J318</f>
        <v>0</v>
      </c>
      <c r="G318" s="156">
        <f>ROUND(E318*F318,2)</f>
        <v>0</v>
      </c>
      <c r="H318" s="156"/>
      <c r="I318" s="156">
        <f>ROUND(E318*H318,2)</f>
        <v>0</v>
      </c>
      <c r="J318" s="156"/>
      <c r="K318" s="156">
        <f>ROUND(E318*J318,2)</f>
        <v>0</v>
      </c>
      <c r="L318" s="156">
        <v>21</v>
      </c>
      <c r="M318" s="156">
        <f>G318*(1+L318/100)</f>
        <v>0</v>
      </c>
      <c r="N318" s="147">
        <v>1.2800000000000001E-3</v>
      </c>
      <c r="O318" s="147">
        <f>ROUND(E318*N318,5)</f>
        <v>2.8160000000000001E-2</v>
      </c>
      <c r="P318" s="147">
        <v>0</v>
      </c>
      <c r="Q318" s="147">
        <f>ROUND(E318*P318,5)</f>
        <v>0</v>
      </c>
      <c r="R318" s="147"/>
      <c r="S318" s="147"/>
      <c r="T318" s="148">
        <v>0.33</v>
      </c>
      <c r="U318" s="147">
        <f>ROUND(E318*T318,2)</f>
        <v>7.26</v>
      </c>
      <c r="V318" s="139"/>
      <c r="W318" s="139"/>
      <c r="X318" s="139"/>
      <c r="Y318" s="139"/>
      <c r="Z318" s="139"/>
      <c r="AA318" s="139"/>
      <c r="AB318" s="139"/>
      <c r="AC318" s="139"/>
      <c r="AD318" s="139"/>
      <c r="AE318" s="139" t="s">
        <v>111</v>
      </c>
      <c r="AF318" s="139"/>
      <c r="AG318" s="139"/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</row>
    <row r="319" spans="1:60" outlineLevel="1" x14ac:dyDescent="0.2">
      <c r="A319" s="140"/>
      <c r="B319" s="140"/>
      <c r="C319" s="178" t="s">
        <v>433</v>
      </c>
      <c r="D319" s="149"/>
      <c r="E319" s="153">
        <v>22</v>
      </c>
      <c r="F319" s="156"/>
      <c r="G319" s="156"/>
      <c r="H319" s="156"/>
      <c r="I319" s="156"/>
      <c r="J319" s="156"/>
      <c r="K319" s="156"/>
      <c r="L319" s="156"/>
      <c r="M319" s="156"/>
      <c r="N319" s="147"/>
      <c r="O319" s="147"/>
      <c r="P319" s="147"/>
      <c r="Q319" s="147"/>
      <c r="R319" s="147"/>
      <c r="S319" s="147"/>
      <c r="T319" s="148"/>
      <c r="U319" s="147"/>
      <c r="V319" s="139"/>
      <c r="W319" s="139"/>
      <c r="X319" s="139"/>
      <c r="Y319" s="139"/>
      <c r="Z319" s="139"/>
      <c r="AA319" s="139"/>
      <c r="AB319" s="139"/>
      <c r="AC319" s="139"/>
      <c r="AD319" s="139"/>
      <c r="AE319" s="139" t="s">
        <v>113</v>
      </c>
      <c r="AF319" s="139">
        <v>0</v>
      </c>
      <c r="AG319" s="139"/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</row>
    <row r="320" spans="1:60" ht="22.5" outlineLevel="1" x14ac:dyDescent="0.2">
      <c r="A320" s="140">
        <v>113</v>
      </c>
      <c r="B320" s="140" t="s">
        <v>464</v>
      </c>
      <c r="C320" s="177" t="s">
        <v>465</v>
      </c>
      <c r="D320" s="147" t="s">
        <v>192</v>
      </c>
      <c r="E320" s="152">
        <v>3</v>
      </c>
      <c r="F320" s="155">
        <f>H320+J320</f>
        <v>0</v>
      </c>
      <c r="G320" s="156">
        <f>ROUND(E320*F320,2)</f>
        <v>0</v>
      </c>
      <c r="H320" s="156"/>
      <c r="I320" s="156">
        <f>ROUND(E320*H320,2)</f>
        <v>0</v>
      </c>
      <c r="J320" s="156"/>
      <c r="K320" s="156">
        <f>ROUND(E320*J320,2)</f>
        <v>0</v>
      </c>
      <c r="L320" s="156">
        <v>21</v>
      </c>
      <c r="M320" s="156">
        <f>G320*(1+L320/100)</f>
        <v>0</v>
      </c>
      <c r="N320" s="147">
        <v>7.2999999999999996E-4</v>
      </c>
      <c r="O320" s="147">
        <f>ROUND(E320*N320,5)</f>
        <v>2.1900000000000001E-3</v>
      </c>
      <c r="P320" s="147">
        <v>0</v>
      </c>
      <c r="Q320" s="147">
        <f>ROUND(E320*P320,5)</f>
        <v>0</v>
      </c>
      <c r="R320" s="147"/>
      <c r="S320" s="147"/>
      <c r="T320" s="148">
        <v>0.33</v>
      </c>
      <c r="U320" s="147">
        <f>ROUND(E320*T320,2)</f>
        <v>0.99</v>
      </c>
      <c r="V320" s="139"/>
      <c r="W320" s="139"/>
      <c r="X320" s="139"/>
      <c r="Y320" s="139"/>
      <c r="Z320" s="139"/>
      <c r="AA320" s="139"/>
      <c r="AB320" s="139"/>
      <c r="AC320" s="139"/>
      <c r="AD320" s="139"/>
      <c r="AE320" s="139" t="s">
        <v>111</v>
      </c>
      <c r="AF320" s="139"/>
      <c r="AG320" s="139"/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</row>
    <row r="321" spans="1:60" outlineLevel="1" x14ac:dyDescent="0.2">
      <c r="A321" s="140"/>
      <c r="B321" s="140"/>
      <c r="C321" s="178" t="s">
        <v>466</v>
      </c>
      <c r="D321" s="149"/>
      <c r="E321" s="153">
        <v>3</v>
      </c>
      <c r="F321" s="156"/>
      <c r="G321" s="156"/>
      <c r="H321" s="156"/>
      <c r="I321" s="156"/>
      <c r="J321" s="156"/>
      <c r="K321" s="156"/>
      <c r="L321" s="156"/>
      <c r="M321" s="156"/>
      <c r="N321" s="147"/>
      <c r="O321" s="147"/>
      <c r="P321" s="147"/>
      <c r="Q321" s="147"/>
      <c r="R321" s="147"/>
      <c r="S321" s="147"/>
      <c r="T321" s="148"/>
      <c r="U321" s="147"/>
      <c r="V321" s="139"/>
      <c r="W321" s="139"/>
      <c r="X321" s="139"/>
      <c r="Y321" s="139"/>
      <c r="Z321" s="139"/>
      <c r="AA321" s="139"/>
      <c r="AB321" s="139"/>
      <c r="AC321" s="139"/>
      <c r="AD321" s="139"/>
      <c r="AE321" s="139" t="s">
        <v>113</v>
      </c>
      <c r="AF321" s="139">
        <v>0</v>
      </c>
      <c r="AG321" s="139"/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</row>
    <row r="322" spans="1:60" ht="22.5" outlineLevel="1" x14ac:dyDescent="0.2">
      <c r="A322" s="140">
        <v>114</v>
      </c>
      <c r="B322" s="140" t="s">
        <v>467</v>
      </c>
      <c r="C322" s="177" t="s">
        <v>468</v>
      </c>
      <c r="D322" s="147" t="s">
        <v>192</v>
      </c>
      <c r="E322" s="152">
        <v>2</v>
      </c>
      <c r="F322" s="155">
        <f>H322+J322</f>
        <v>0</v>
      </c>
      <c r="G322" s="156">
        <f>ROUND(E322*F322,2)</f>
        <v>0</v>
      </c>
      <c r="H322" s="156"/>
      <c r="I322" s="156">
        <f>ROUND(E322*H322,2)</f>
        <v>0</v>
      </c>
      <c r="J322" s="156"/>
      <c r="K322" s="156">
        <f>ROUND(E322*J322,2)</f>
        <v>0</v>
      </c>
      <c r="L322" s="156">
        <v>21</v>
      </c>
      <c r="M322" s="156">
        <f>G322*(1+L322/100)</f>
        <v>0</v>
      </c>
      <c r="N322" s="147">
        <v>1.7099999999999999E-3</v>
      </c>
      <c r="O322" s="147">
        <f>ROUND(E322*N322,5)</f>
        <v>3.4199999999999999E-3</v>
      </c>
      <c r="P322" s="147">
        <v>0</v>
      </c>
      <c r="Q322" s="147">
        <f>ROUND(E322*P322,5)</f>
        <v>0</v>
      </c>
      <c r="R322" s="147"/>
      <c r="S322" s="147"/>
      <c r="T322" s="148">
        <v>0.33</v>
      </c>
      <c r="U322" s="147">
        <f>ROUND(E322*T322,2)</f>
        <v>0.66</v>
      </c>
      <c r="V322" s="139"/>
      <c r="W322" s="139"/>
      <c r="X322" s="139"/>
      <c r="Y322" s="139"/>
      <c r="Z322" s="139"/>
      <c r="AA322" s="139"/>
      <c r="AB322" s="139"/>
      <c r="AC322" s="139"/>
      <c r="AD322" s="139"/>
      <c r="AE322" s="139" t="s">
        <v>111</v>
      </c>
      <c r="AF322" s="139"/>
      <c r="AG322" s="139"/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</row>
    <row r="323" spans="1:60" outlineLevel="1" x14ac:dyDescent="0.2">
      <c r="A323" s="140"/>
      <c r="B323" s="140"/>
      <c r="C323" s="178" t="s">
        <v>55</v>
      </c>
      <c r="D323" s="149"/>
      <c r="E323" s="153">
        <v>2</v>
      </c>
      <c r="F323" s="156"/>
      <c r="G323" s="156"/>
      <c r="H323" s="156"/>
      <c r="I323" s="156"/>
      <c r="J323" s="156"/>
      <c r="K323" s="156"/>
      <c r="L323" s="156"/>
      <c r="M323" s="156"/>
      <c r="N323" s="147"/>
      <c r="O323" s="147"/>
      <c r="P323" s="147"/>
      <c r="Q323" s="147"/>
      <c r="R323" s="147"/>
      <c r="S323" s="147"/>
      <c r="T323" s="148"/>
      <c r="U323" s="147"/>
      <c r="V323" s="139"/>
      <c r="W323" s="139"/>
      <c r="X323" s="139"/>
      <c r="Y323" s="139"/>
      <c r="Z323" s="139"/>
      <c r="AA323" s="139"/>
      <c r="AB323" s="139"/>
      <c r="AC323" s="139"/>
      <c r="AD323" s="139"/>
      <c r="AE323" s="139" t="s">
        <v>113</v>
      </c>
      <c r="AF323" s="139">
        <v>0</v>
      </c>
      <c r="AG323" s="139"/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</row>
    <row r="324" spans="1:60" x14ac:dyDescent="0.2">
      <c r="A324" s="141" t="s">
        <v>106</v>
      </c>
      <c r="B324" s="141" t="s">
        <v>69</v>
      </c>
      <c r="C324" s="179" t="s">
        <v>70</v>
      </c>
      <c r="D324" s="150"/>
      <c r="E324" s="154"/>
      <c r="F324" s="159"/>
      <c r="G324" s="159">
        <f>SUMIF(AE325:AE352,"&lt;&gt;NOR",G325:G352)</f>
        <v>0</v>
      </c>
      <c r="H324" s="159"/>
      <c r="I324" s="159">
        <f>SUM(I325:I352)</f>
        <v>0</v>
      </c>
      <c r="J324" s="159"/>
      <c r="K324" s="159">
        <f>SUM(K325:K352)</f>
        <v>0</v>
      </c>
      <c r="L324" s="159"/>
      <c r="M324" s="159">
        <f>SUM(M325:M352)</f>
        <v>0</v>
      </c>
      <c r="N324" s="150"/>
      <c r="O324" s="150">
        <f>SUM(O325:O352)</f>
        <v>337.19414</v>
      </c>
      <c r="P324" s="150"/>
      <c r="Q324" s="150">
        <f>SUM(Q325:Q352)</f>
        <v>0</v>
      </c>
      <c r="R324" s="150"/>
      <c r="S324" s="150"/>
      <c r="T324" s="151"/>
      <c r="U324" s="150">
        <f>SUM(U325:U352)</f>
        <v>439.53000000000003</v>
      </c>
      <c r="AE324" t="s">
        <v>107</v>
      </c>
    </row>
    <row r="325" spans="1:60" outlineLevel="1" x14ac:dyDescent="0.2">
      <c r="A325" s="140">
        <v>115</v>
      </c>
      <c r="B325" s="140" t="s">
        <v>291</v>
      </c>
      <c r="C325" s="177" t="s">
        <v>292</v>
      </c>
      <c r="D325" s="147" t="s">
        <v>110</v>
      </c>
      <c r="E325" s="152">
        <v>35.58</v>
      </c>
      <c r="F325" s="155">
        <f>H325+J325</f>
        <v>0</v>
      </c>
      <c r="G325" s="156">
        <f>ROUND(E325*F325,2)</f>
        <v>0</v>
      </c>
      <c r="H325" s="156"/>
      <c r="I325" s="156">
        <f>ROUND(E325*H325,2)</f>
        <v>0</v>
      </c>
      <c r="J325" s="156"/>
      <c r="K325" s="156">
        <f>ROUND(E325*J325,2)</f>
        <v>0</v>
      </c>
      <c r="L325" s="156">
        <v>21</v>
      </c>
      <c r="M325" s="156">
        <f>G325*(1+L325/100)</f>
        <v>0</v>
      </c>
      <c r="N325" s="147">
        <v>2.1</v>
      </c>
      <c r="O325" s="147">
        <f>ROUND(E325*N325,5)</f>
        <v>74.718000000000004</v>
      </c>
      <c r="P325" s="147">
        <v>0</v>
      </c>
      <c r="Q325" s="147">
        <f>ROUND(E325*P325,5)</f>
        <v>0</v>
      </c>
      <c r="R325" s="147"/>
      <c r="S325" s="147"/>
      <c r="T325" s="148">
        <v>0.97</v>
      </c>
      <c r="U325" s="147">
        <f>ROUND(E325*T325,2)</f>
        <v>34.51</v>
      </c>
      <c r="V325" s="139"/>
      <c r="W325" s="139"/>
      <c r="X325" s="139"/>
      <c r="Y325" s="139"/>
      <c r="Z325" s="139"/>
      <c r="AA325" s="139"/>
      <c r="AB325" s="139"/>
      <c r="AC325" s="139"/>
      <c r="AD325" s="139"/>
      <c r="AE325" s="139" t="s">
        <v>111</v>
      </c>
      <c r="AF325" s="139"/>
      <c r="AG325" s="139"/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</row>
    <row r="326" spans="1:60" outlineLevel="1" x14ac:dyDescent="0.2">
      <c r="A326" s="140"/>
      <c r="B326" s="140"/>
      <c r="C326" s="178" t="s">
        <v>469</v>
      </c>
      <c r="D326" s="149"/>
      <c r="E326" s="153">
        <v>35.58</v>
      </c>
      <c r="F326" s="156"/>
      <c r="G326" s="156"/>
      <c r="H326" s="156"/>
      <c r="I326" s="156"/>
      <c r="J326" s="156"/>
      <c r="K326" s="156"/>
      <c r="L326" s="156"/>
      <c r="M326" s="156"/>
      <c r="N326" s="147"/>
      <c r="O326" s="147"/>
      <c r="P326" s="147"/>
      <c r="Q326" s="147"/>
      <c r="R326" s="147"/>
      <c r="S326" s="147"/>
      <c r="T326" s="148"/>
      <c r="U326" s="147"/>
      <c r="V326" s="139"/>
      <c r="W326" s="139"/>
      <c r="X326" s="139"/>
      <c r="Y326" s="139"/>
      <c r="Z326" s="139"/>
      <c r="AA326" s="139"/>
      <c r="AB326" s="139"/>
      <c r="AC326" s="139"/>
      <c r="AD326" s="139"/>
      <c r="AE326" s="139" t="s">
        <v>113</v>
      </c>
      <c r="AF326" s="139">
        <v>0</v>
      </c>
      <c r="AG326" s="139"/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</row>
    <row r="327" spans="1:60" ht="22.5" outlineLevel="1" x14ac:dyDescent="0.2">
      <c r="A327" s="140">
        <v>116</v>
      </c>
      <c r="B327" s="140" t="s">
        <v>470</v>
      </c>
      <c r="C327" s="177" t="s">
        <v>471</v>
      </c>
      <c r="D327" s="147" t="s">
        <v>228</v>
      </c>
      <c r="E327" s="152">
        <v>1134</v>
      </c>
      <c r="F327" s="155">
        <f>H327+J327</f>
        <v>0</v>
      </c>
      <c r="G327" s="156">
        <f>ROUND(E327*F327,2)</f>
        <v>0</v>
      </c>
      <c r="H327" s="156"/>
      <c r="I327" s="156">
        <f>ROUND(E327*H327,2)</f>
        <v>0</v>
      </c>
      <c r="J327" s="156"/>
      <c r="K327" s="156">
        <f>ROUND(E327*J327,2)</f>
        <v>0</v>
      </c>
      <c r="L327" s="156">
        <v>21</v>
      </c>
      <c r="M327" s="156">
        <f>G327*(1+L327/100)</f>
        <v>0</v>
      </c>
      <c r="N327" s="147">
        <v>0.15223999999999999</v>
      </c>
      <c r="O327" s="147">
        <f>ROUND(E327*N327,5)</f>
        <v>172.64016000000001</v>
      </c>
      <c r="P327" s="147">
        <v>0</v>
      </c>
      <c r="Q327" s="147">
        <f>ROUND(E327*P327,5)</f>
        <v>0</v>
      </c>
      <c r="R327" s="147"/>
      <c r="S327" s="147"/>
      <c r="T327" s="148">
        <v>0.14000000000000001</v>
      </c>
      <c r="U327" s="147">
        <f>ROUND(E327*T327,2)</f>
        <v>158.76</v>
      </c>
      <c r="V327" s="139"/>
      <c r="W327" s="139"/>
      <c r="X327" s="139"/>
      <c r="Y327" s="139"/>
      <c r="Z327" s="139"/>
      <c r="AA327" s="139"/>
      <c r="AB327" s="139"/>
      <c r="AC327" s="139"/>
      <c r="AD327" s="139"/>
      <c r="AE327" s="139" t="s">
        <v>111</v>
      </c>
      <c r="AF327" s="139"/>
      <c r="AG327" s="139"/>
      <c r="AH327" s="139"/>
      <c r="AI327" s="139"/>
      <c r="AJ327" s="139"/>
      <c r="AK327" s="139"/>
      <c r="AL327" s="139"/>
      <c r="AM327" s="139"/>
      <c r="AN327" s="139"/>
      <c r="AO327" s="139"/>
      <c r="AP327" s="139"/>
      <c r="AQ327" s="139"/>
      <c r="AR327" s="139"/>
      <c r="AS327" s="139"/>
      <c r="AT327" s="139"/>
      <c r="AU327" s="139"/>
      <c r="AV327" s="139"/>
      <c r="AW327" s="139"/>
      <c r="AX327" s="139"/>
      <c r="AY327" s="139"/>
      <c r="AZ327" s="139"/>
      <c r="BA327" s="139"/>
      <c r="BB327" s="139"/>
      <c r="BC327" s="139"/>
      <c r="BD327" s="139"/>
      <c r="BE327" s="139"/>
      <c r="BF327" s="139"/>
      <c r="BG327" s="139"/>
      <c r="BH327" s="139"/>
    </row>
    <row r="328" spans="1:60" outlineLevel="1" x14ac:dyDescent="0.2">
      <c r="A328" s="140"/>
      <c r="B328" s="140"/>
      <c r="C328" s="178" t="s">
        <v>472</v>
      </c>
      <c r="D328" s="149"/>
      <c r="E328" s="153">
        <v>1134</v>
      </c>
      <c r="F328" s="156"/>
      <c r="G328" s="156"/>
      <c r="H328" s="156"/>
      <c r="I328" s="156"/>
      <c r="J328" s="156"/>
      <c r="K328" s="156"/>
      <c r="L328" s="156"/>
      <c r="M328" s="156"/>
      <c r="N328" s="147"/>
      <c r="O328" s="147"/>
      <c r="P328" s="147"/>
      <c r="Q328" s="147"/>
      <c r="R328" s="147"/>
      <c r="S328" s="147"/>
      <c r="T328" s="148"/>
      <c r="U328" s="147"/>
      <c r="V328" s="139"/>
      <c r="W328" s="139"/>
      <c r="X328" s="139"/>
      <c r="Y328" s="139"/>
      <c r="Z328" s="139"/>
      <c r="AA328" s="139"/>
      <c r="AB328" s="139"/>
      <c r="AC328" s="139"/>
      <c r="AD328" s="139"/>
      <c r="AE328" s="139" t="s">
        <v>113</v>
      </c>
      <c r="AF328" s="139">
        <v>0</v>
      </c>
      <c r="AG328" s="139"/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</row>
    <row r="329" spans="1:60" outlineLevel="1" x14ac:dyDescent="0.2">
      <c r="A329" s="140">
        <v>117</v>
      </c>
      <c r="B329" s="140" t="s">
        <v>473</v>
      </c>
      <c r="C329" s="177" t="s">
        <v>474</v>
      </c>
      <c r="D329" s="147" t="s">
        <v>228</v>
      </c>
      <c r="E329" s="152">
        <v>52</v>
      </c>
      <c r="F329" s="155">
        <f>H329+J329</f>
        <v>0</v>
      </c>
      <c r="G329" s="156">
        <f>ROUND(E329*F329,2)</f>
        <v>0</v>
      </c>
      <c r="H329" s="156"/>
      <c r="I329" s="156">
        <f>ROUND(E329*H329,2)</f>
        <v>0</v>
      </c>
      <c r="J329" s="156"/>
      <c r="K329" s="156">
        <f>ROUND(E329*J329,2)</f>
        <v>0</v>
      </c>
      <c r="L329" s="156">
        <v>21</v>
      </c>
      <c r="M329" s="156">
        <f>G329*(1+L329/100)</f>
        <v>0</v>
      </c>
      <c r="N329" s="147">
        <v>0.15673999999999999</v>
      </c>
      <c r="O329" s="147">
        <f>ROUND(E329*N329,5)</f>
        <v>8.1504799999999999</v>
      </c>
      <c r="P329" s="147">
        <v>0</v>
      </c>
      <c r="Q329" s="147">
        <f>ROUND(E329*P329,5)</f>
        <v>0</v>
      </c>
      <c r="R329" s="147"/>
      <c r="S329" s="147"/>
      <c r="T329" s="148">
        <v>0.3</v>
      </c>
      <c r="U329" s="147">
        <f>ROUND(E329*T329,2)</f>
        <v>15.6</v>
      </c>
      <c r="V329" s="139"/>
      <c r="W329" s="139"/>
      <c r="X329" s="139"/>
      <c r="Y329" s="139"/>
      <c r="Z329" s="139"/>
      <c r="AA329" s="139"/>
      <c r="AB329" s="139"/>
      <c r="AC329" s="139"/>
      <c r="AD329" s="139"/>
      <c r="AE329" s="139" t="s">
        <v>111</v>
      </c>
      <c r="AF329" s="139"/>
      <c r="AG329" s="139"/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</row>
    <row r="330" spans="1:60" outlineLevel="1" x14ac:dyDescent="0.2">
      <c r="A330" s="140"/>
      <c r="B330" s="140"/>
      <c r="C330" s="178" t="s">
        <v>475</v>
      </c>
      <c r="D330" s="149"/>
      <c r="E330" s="153">
        <v>52</v>
      </c>
      <c r="F330" s="156"/>
      <c r="G330" s="156"/>
      <c r="H330" s="156"/>
      <c r="I330" s="156"/>
      <c r="J330" s="156"/>
      <c r="K330" s="156"/>
      <c r="L330" s="156"/>
      <c r="M330" s="156"/>
      <c r="N330" s="147"/>
      <c r="O330" s="147"/>
      <c r="P330" s="147"/>
      <c r="Q330" s="147"/>
      <c r="R330" s="147"/>
      <c r="S330" s="147"/>
      <c r="T330" s="148"/>
      <c r="U330" s="147"/>
      <c r="V330" s="139"/>
      <c r="W330" s="139"/>
      <c r="X330" s="139"/>
      <c r="Y330" s="139"/>
      <c r="Z330" s="139"/>
      <c r="AA330" s="139"/>
      <c r="AB330" s="139"/>
      <c r="AC330" s="139"/>
      <c r="AD330" s="139"/>
      <c r="AE330" s="139" t="s">
        <v>113</v>
      </c>
      <c r="AF330" s="139">
        <v>0</v>
      </c>
      <c r="AG330" s="139"/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</row>
    <row r="331" spans="1:60" outlineLevel="1" x14ac:dyDescent="0.2">
      <c r="A331" s="140">
        <v>118</v>
      </c>
      <c r="B331" s="140" t="s">
        <v>476</v>
      </c>
      <c r="C331" s="177" t="s">
        <v>477</v>
      </c>
      <c r="D331" s="147" t="s">
        <v>228</v>
      </c>
      <c r="E331" s="152">
        <v>52</v>
      </c>
      <c r="F331" s="155">
        <f>H331+J331</f>
        <v>0</v>
      </c>
      <c r="G331" s="156">
        <f>ROUND(E331*F331,2)</f>
        <v>0</v>
      </c>
      <c r="H331" s="156"/>
      <c r="I331" s="156">
        <f>ROUND(E331*H331,2)</f>
        <v>0</v>
      </c>
      <c r="J331" s="156"/>
      <c r="K331" s="156">
        <f>ROUND(E331*J331,2)</f>
        <v>0</v>
      </c>
      <c r="L331" s="156">
        <v>21</v>
      </c>
      <c r="M331" s="156">
        <f>G331*(1+L331/100)</f>
        <v>0</v>
      </c>
      <c r="N331" s="147">
        <v>0</v>
      </c>
      <c r="O331" s="147">
        <f>ROUND(E331*N331,5)</f>
        <v>0</v>
      </c>
      <c r="P331" s="147">
        <v>0</v>
      </c>
      <c r="Q331" s="147">
        <f>ROUND(E331*P331,5)</f>
        <v>0</v>
      </c>
      <c r="R331" s="147"/>
      <c r="S331" s="147"/>
      <c r="T331" s="148">
        <v>0</v>
      </c>
      <c r="U331" s="147">
        <f>ROUND(E331*T331,2)</f>
        <v>0</v>
      </c>
      <c r="V331" s="139"/>
      <c r="W331" s="139"/>
      <c r="X331" s="139"/>
      <c r="Y331" s="139"/>
      <c r="Z331" s="139"/>
      <c r="AA331" s="139"/>
      <c r="AB331" s="139"/>
      <c r="AC331" s="139"/>
      <c r="AD331" s="139"/>
      <c r="AE331" s="139" t="s">
        <v>111</v>
      </c>
      <c r="AF331" s="139"/>
      <c r="AG331" s="139"/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</row>
    <row r="332" spans="1:60" outlineLevel="1" x14ac:dyDescent="0.2">
      <c r="A332" s="140"/>
      <c r="B332" s="140"/>
      <c r="C332" s="178" t="s">
        <v>475</v>
      </c>
      <c r="D332" s="149"/>
      <c r="E332" s="153">
        <v>52</v>
      </c>
      <c r="F332" s="156"/>
      <c r="G332" s="156"/>
      <c r="H332" s="156"/>
      <c r="I332" s="156"/>
      <c r="J332" s="156"/>
      <c r="K332" s="156"/>
      <c r="L332" s="156"/>
      <c r="M332" s="156"/>
      <c r="N332" s="147"/>
      <c r="O332" s="147"/>
      <c r="P332" s="147"/>
      <c r="Q332" s="147"/>
      <c r="R332" s="147"/>
      <c r="S332" s="147"/>
      <c r="T332" s="148"/>
      <c r="U332" s="147"/>
      <c r="V332" s="139"/>
      <c r="W332" s="139"/>
      <c r="X332" s="139"/>
      <c r="Y332" s="139"/>
      <c r="Z332" s="139"/>
      <c r="AA332" s="139"/>
      <c r="AB332" s="139"/>
      <c r="AC332" s="139"/>
      <c r="AD332" s="139"/>
      <c r="AE332" s="139" t="s">
        <v>113</v>
      </c>
      <c r="AF332" s="139">
        <v>0</v>
      </c>
      <c r="AG332" s="139"/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</row>
    <row r="333" spans="1:60" outlineLevel="1" x14ac:dyDescent="0.2">
      <c r="A333" s="140">
        <v>119</v>
      </c>
      <c r="B333" s="140" t="s">
        <v>478</v>
      </c>
      <c r="C333" s="177" t="s">
        <v>479</v>
      </c>
      <c r="D333" s="147" t="s">
        <v>228</v>
      </c>
      <c r="E333" s="152">
        <v>52.6</v>
      </c>
      <c r="F333" s="155">
        <f>H333+J333</f>
        <v>0</v>
      </c>
      <c r="G333" s="156">
        <f>ROUND(E333*F333,2)</f>
        <v>0</v>
      </c>
      <c r="H333" s="156"/>
      <c r="I333" s="156">
        <f>ROUND(E333*H333,2)</f>
        <v>0</v>
      </c>
      <c r="J333" s="156"/>
      <c r="K333" s="156">
        <f>ROUND(E333*J333,2)</f>
        <v>0</v>
      </c>
      <c r="L333" s="156">
        <v>21</v>
      </c>
      <c r="M333" s="156">
        <f>G333*(1+L333/100)</f>
        <v>0</v>
      </c>
      <c r="N333" s="147">
        <v>0</v>
      </c>
      <c r="O333" s="147">
        <f>ROUND(E333*N333,5)</f>
        <v>0</v>
      </c>
      <c r="P333" s="147">
        <v>0</v>
      </c>
      <c r="Q333" s="147">
        <f>ROUND(E333*P333,5)</f>
        <v>0</v>
      </c>
      <c r="R333" s="147"/>
      <c r="S333" s="147"/>
      <c r="T333" s="148">
        <v>0</v>
      </c>
      <c r="U333" s="147">
        <f>ROUND(E333*T333,2)</f>
        <v>0</v>
      </c>
      <c r="V333" s="139"/>
      <c r="W333" s="139"/>
      <c r="X333" s="139"/>
      <c r="Y333" s="139"/>
      <c r="Z333" s="139"/>
      <c r="AA333" s="139"/>
      <c r="AB333" s="139"/>
      <c r="AC333" s="139"/>
      <c r="AD333" s="139"/>
      <c r="AE333" s="139" t="s">
        <v>111</v>
      </c>
      <c r="AF333" s="139"/>
      <c r="AG333" s="139"/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</row>
    <row r="334" spans="1:60" outlineLevel="1" x14ac:dyDescent="0.2">
      <c r="A334" s="140"/>
      <c r="B334" s="140"/>
      <c r="C334" s="178" t="s">
        <v>480</v>
      </c>
      <c r="D334" s="149"/>
      <c r="E334" s="153">
        <v>52.6</v>
      </c>
      <c r="F334" s="156"/>
      <c r="G334" s="156"/>
      <c r="H334" s="156"/>
      <c r="I334" s="156"/>
      <c r="J334" s="156"/>
      <c r="K334" s="156"/>
      <c r="L334" s="156"/>
      <c r="M334" s="156"/>
      <c r="N334" s="147"/>
      <c r="O334" s="147"/>
      <c r="P334" s="147"/>
      <c r="Q334" s="147"/>
      <c r="R334" s="147"/>
      <c r="S334" s="147"/>
      <c r="T334" s="148"/>
      <c r="U334" s="147"/>
      <c r="V334" s="139"/>
      <c r="W334" s="139"/>
      <c r="X334" s="139"/>
      <c r="Y334" s="139"/>
      <c r="Z334" s="139"/>
      <c r="AA334" s="139"/>
      <c r="AB334" s="139"/>
      <c r="AC334" s="139"/>
      <c r="AD334" s="139"/>
      <c r="AE334" s="139" t="s">
        <v>113</v>
      </c>
      <c r="AF334" s="139">
        <v>0</v>
      </c>
      <c r="AG334" s="139"/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</row>
    <row r="335" spans="1:60" outlineLevel="1" x14ac:dyDescent="0.2">
      <c r="A335" s="140">
        <v>120</v>
      </c>
      <c r="B335" s="140" t="s">
        <v>481</v>
      </c>
      <c r="C335" s="177" t="s">
        <v>482</v>
      </c>
      <c r="D335" s="147" t="s">
        <v>228</v>
      </c>
      <c r="E335" s="152">
        <v>400</v>
      </c>
      <c r="F335" s="155">
        <f>H335+J335</f>
        <v>0</v>
      </c>
      <c r="G335" s="156">
        <f>ROUND(E335*F335,2)</f>
        <v>0</v>
      </c>
      <c r="H335" s="156"/>
      <c r="I335" s="156">
        <f>ROUND(E335*H335,2)</f>
        <v>0</v>
      </c>
      <c r="J335" s="156"/>
      <c r="K335" s="156">
        <f>ROUND(E335*J335,2)</f>
        <v>0</v>
      </c>
      <c r="L335" s="156">
        <v>21</v>
      </c>
      <c r="M335" s="156">
        <f>G335*(1+L335/100)</f>
        <v>0</v>
      </c>
      <c r="N335" s="147">
        <v>0.11260000000000001</v>
      </c>
      <c r="O335" s="147">
        <f>ROUND(E335*N335,5)</f>
        <v>45.04</v>
      </c>
      <c r="P335" s="147">
        <v>0</v>
      </c>
      <c r="Q335" s="147">
        <f>ROUND(E335*P335,5)</f>
        <v>0</v>
      </c>
      <c r="R335" s="147"/>
      <c r="S335" s="147"/>
      <c r="T335" s="148">
        <v>0.55000000000000004</v>
      </c>
      <c r="U335" s="147">
        <f>ROUND(E335*T335,2)</f>
        <v>220</v>
      </c>
      <c r="V335" s="139"/>
      <c r="W335" s="139"/>
      <c r="X335" s="139"/>
      <c r="Y335" s="139"/>
      <c r="Z335" s="139"/>
      <c r="AA335" s="139"/>
      <c r="AB335" s="139"/>
      <c r="AC335" s="139"/>
      <c r="AD335" s="139"/>
      <c r="AE335" s="139" t="s">
        <v>111</v>
      </c>
      <c r="AF335" s="139"/>
      <c r="AG335" s="139"/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</row>
    <row r="336" spans="1:60" outlineLevel="1" x14ac:dyDescent="0.2">
      <c r="A336" s="140"/>
      <c r="B336" s="140"/>
      <c r="C336" s="178" t="s">
        <v>483</v>
      </c>
      <c r="D336" s="149"/>
      <c r="E336" s="153">
        <v>219</v>
      </c>
      <c r="F336" s="156"/>
      <c r="G336" s="156"/>
      <c r="H336" s="156"/>
      <c r="I336" s="156"/>
      <c r="J336" s="156"/>
      <c r="K336" s="156"/>
      <c r="L336" s="156"/>
      <c r="M336" s="156"/>
      <c r="N336" s="147"/>
      <c r="O336" s="147"/>
      <c r="P336" s="147"/>
      <c r="Q336" s="147"/>
      <c r="R336" s="147"/>
      <c r="S336" s="147"/>
      <c r="T336" s="148"/>
      <c r="U336" s="147"/>
      <c r="V336" s="139"/>
      <c r="W336" s="139"/>
      <c r="X336" s="139"/>
      <c r="Y336" s="139"/>
      <c r="Z336" s="139"/>
      <c r="AA336" s="139"/>
      <c r="AB336" s="139"/>
      <c r="AC336" s="139"/>
      <c r="AD336" s="139"/>
      <c r="AE336" s="139" t="s">
        <v>113</v>
      </c>
      <c r="AF336" s="139">
        <v>0</v>
      </c>
      <c r="AG336" s="139"/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</row>
    <row r="337" spans="1:60" outlineLevel="1" x14ac:dyDescent="0.2">
      <c r="A337" s="140"/>
      <c r="B337" s="140"/>
      <c r="C337" s="178" t="s">
        <v>484</v>
      </c>
      <c r="D337" s="149"/>
      <c r="E337" s="153">
        <v>181</v>
      </c>
      <c r="F337" s="156"/>
      <c r="G337" s="156"/>
      <c r="H337" s="156"/>
      <c r="I337" s="156"/>
      <c r="J337" s="156"/>
      <c r="K337" s="156"/>
      <c r="L337" s="156"/>
      <c r="M337" s="156"/>
      <c r="N337" s="147"/>
      <c r="O337" s="147"/>
      <c r="P337" s="147"/>
      <c r="Q337" s="147"/>
      <c r="R337" s="147"/>
      <c r="S337" s="147"/>
      <c r="T337" s="148"/>
      <c r="U337" s="147"/>
      <c r="V337" s="139"/>
      <c r="W337" s="139"/>
      <c r="X337" s="139"/>
      <c r="Y337" s="139"/>
      <c r="Z337" s="139"/>
      <c r="AA337" s="139"/>
      <c r="AB337" s="139"/>
      <c r="AC337" s="139"/>
      <c r="AD337" s="139"/>
      <c r="AE337" s="139" t="s">
        <v>113</v>
      </c>
      <c r="AF337" s="139">
        <v>0</v>
      </c>
      <c r="AG337" s="139"/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</row>
    <row r="338" spans="1:60" ht="22.5" outlineLevel="1" x14ac:dyDescent="0.2">
      <c r="A338" s="140">
        <v>121</v>
      </c>
      <c r="B338" s="140" t="s">
        <v>485</v>
      </c>
      <c r="C338" s="177" t="s">
        <v>486</v>
      </c>
      <c r="D338" s="147" t="s">
        <v>228</v>
      </c>
      <c r="E338" s="152">
        <v>223.38</v>
      </c>
      <c r="F338" s="155">
        <f>H338+J338</f>
        <v>0</v>
      </c>
      <c r="G338" s="156">
        <f>ROUND(E338*F338,2)</f>
        <v>0</v>
      </c>
      <c r="H338" s="156"/>
      <c r="I338" s="156">
        <f>ROUND(E338*H338,2)</f>
        <v>0</v>
      </c>
      <c r="J338" s="156"/>
      <c r="K338" s="156">
        <f>ROUND(E338*J338,2)</f>
        <v>0</v>
      </c>
      <c r="L338" s="156">
        <v>21</v>
      </c>
      <c r="M338" s="156">
        <f>G338*(1+L338/100)</f>
        <v>0</v>
      </c>
      <c r="N338" s="147">
        <v>8.0000000000000002E-3</v>
      </c>
      <c r="O338" s="147">
        <f>ROUND(E338*N338,5)</f>
        <v>1.78704</v>
      </c>
      <c r="P338" s="147">
        <v>0</v>
      </c>
      <c r="Q338" s="147">
        <f>ROUND(E338*P338,5)</f>
        <v>0</v>
      </c>
      <c r="R338" s="147"/>
      <c r="S338" s="147"/>
      <c r="T338" s="148">
        <v>0</v>
      </c>
      <c r="U338" s="147">
        <f>ROUND(E338*T338,2)</f>
        <v>0</v>
      </c>
      <c r="V338" s="139"/>
      <c r="W338" s="139"/>
      <c r="X338" s="139"/>
      <c r="Y338" s="139"/>
      <c r="Z338" s="139"/>
      <c r="AA338" s="139"/>
      <c r="AB338" s="139"/>
      <c r="AC338" s="139"/>
      <c r="AD338" s="139"/>
      <c r="AE338" s="139" t="s">
        <v>111</v>
      </c>
      <c r="AF338" s="139"/>
      <c r="AG338" s="139"/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</row>
    <row r="339" spans="1:60" outlineLevel="1" x14ac:dyDescent="0.2">
      <c r="A339" s="140"/>
      <c r="B339" s="140"/>
      <c r="C339" s="236" t="s">
        <v>487</v>
      </c>
      <c r="D339" s="258"/>
      <c r="E339" s="258"/>
      <c r="F339" s="157"/>
      <c r="G339" s="158"/>
      <c r="H339" s="156"/>
      <c r="I339" s="156"/>
      <c r="J339" s="156"/>
      <c r="K339" s="156"/>
      <c r="L339" s="156"/>
      <c r="M339" s="156"/>
      <c r="N339" s="147"/>
      <c r="O339" s="147"/>
      <c r="P339" s="147"/>
      <c r="Q339" s="147"/>
      <c r="R339" s="147"/>
      <c r="S339" s="147"/>
      <c r="T339" s="148"/>
      <c r="U339" s="147"/>
      <c r="V339" s="139"/>
      <c r="W339" s="139"/>
      <c r="X339" s="139"/>
      <c r="Y339" s="139"/>
      <c r="Z339" s="139"/>
      <c r="AA339" s="139"/>
      <c r="AB339" s="139"/>
      <c r="AC339" s="139"/>
      <c r="AD339" s="139"/>
      <c r="AE339" s="139" t="s">
        <v>157</v>
      </c>
      <c r="AF339" s="139"/>
      <c r="AG339" s="139"/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42" t="str">
        <f>C339</f>
        <v>Včetně odnímatelné plastové lišty.</v>
      </c>
      <c r="BB339" s="139"/>
      <c r="BC339" s="139"/>
      <c r="BD339" s="139"/>
      <c r="BE339" s="139"/>
      <c r="BF339" s="139"/>
      <c r="BG339" s="139"/>
      <c r="BH339" s="139"/>
    </row>
    <row r="340" spans="1:60" outlineLevel="1" x14ac:dyDescent="0.2">
      <c r="A340" s="140"/>
      <c r="B340" s="140"/>
      <c r="C340" s="178" t="s">
        <v>488</v>
      </c>
      <c r="D340" s="149"/>
      <c r="E340" s="153">
        <v>223.38</v>
      </c>
      <c r="F340" s="156"/>
      <c r="G340" s="156"/>
      <c r="H340" s="156"/>
      <c r="I340" s="156"/>
      <c r="J340" s="156"/>
      <c r="K340" s="156"/>
      <c r="L340" s="156"/>
      <c r="M340" s="156"/>
      <c r="N340" s="147"/>
      <c r="O340" s="147"/>
      <c r="P340" s="147"/>
      <c r="Q340" s="147"/>
      <c r="R340" s="147"/>
      <c r="S340" s="147"/>
      <c r="T340" s="148"/>
      <c r="U340" s="147"/>
      <c r="V340" s="139"/>
      <c r="W340" s="139"/>
      <c r="X340" s="139"/>
      <c r="Y340" s="139"/>
      <c r="Z340" s="139"/>
      <c r="AA340" s="139"/>
      <c r="AB340" s="139"/>
      <c r="AC340" s="139"/>
      <c r="AD340" s="139"/>
      <c r="AE340" s="139" t="s">
        <v>113</v>
      </c>
      <c r="AF340" s="139">
        <v>0</v>
      </c>
      <c r="AG340" s="139"/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</row>
    <row r="341" spans="1:60" ht="22.5" outlineLevel="1" x14ac:dyDescent="0.2">
      <c r="A341" s="140">
        <v>122</v>
      </c>
      <c r="B341" s="140" t="s">
        <v>489</v>
      </c>
      <c r="C341" s="177" t="s">
        <v>490</v>
      </c>
      <c r="D341" s="147" t="s">
        <v>228</v>
      </c>
      <c r="E341" s="152">
        <v>184.62</v>
      </c>
      <c r="F341" s="155">
        <f>H341+J341</f>
        <v>0</v>
      </c>
      <c r="G341" s="156">
        <f>ROUND(E341*F341,2)</f>
        <v>0</v>
      </c>
      <c r="H341" s="156"/>
      <c r="I341" s="156">
        <f>ROUND(E341*H341,2)</f>
        <v>0</v>
      </c>
      <c r="J341" s="156"/>
      <c r="K341" s="156">
        <f>ROUND(E341*J341,2)</f>
        <v>0</v>
      </c>
      <c r="L341" s="156">
        <v>21</v>
      </c>
      <c r="M341" s="156">
        <f>G341*(1+L341/100)</f>
        <v>0</v>
      </c>
      <c r="N341" s="147">
        <v>8.0000000000000002E-3</v>
      </c>
      <c r="O341" s="147">
        <f>ROUND(E341*N341,5)</f>
        <v>1.4769600000000001</v>
      </c>
      <c r="P341" s="147">
        <v>0</v>
      </c>
      <c r="Q341" s="147">
        <f>ROUND(E341*P341,5)</f>
        <v>0</v>
      </c>
      <c r="R341" s="147"/>
      <c r="S341" s="147"/>
      <c r="T341" s="148">
        <v>0</v>
      </c>
      <c r="U341" s="147">
        <f>ROUND(E341*T341,2)</f>
        <v>0</v>
      </c>
      <c r="V341" s="139"/>
      <c r="W341" s="139"/>
      <c r="X341" s="139"/>
      <c r="Y341" s="139"/>
      <c r="Z341" s="139"/>
      <c r="AA341" s="139"/>
      <c r="AB341" s="139"/>
      <c r="AC341" s="139"/>
      <c r="AD341" s="139"/>
      <c r="AE341" s="139" t="s">
        <v>111</v>
      </c>
      <c r="AF341" s="139"/>
      <c r="AG341" s="139"/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</row>
    <row r="342" spans="1:60" outlineLevel="1" x14ac:dyDescent="0.2">
      <c r="A342" s="140"/>
      <c r="B342" s="140"/>
      <c r="C342" s="236" t="s">
        <v>487</v>
      </c>
      <c r="D342" s="258"/>
      <c r="E342" s="258"/>
      <c r="F342" s="157"/>
      <c r="G342" s="158"/>
      <c r="H342" s="156"/>
      <c r="I342" s="156"/>
      <c r="J342" s="156"/>
      <c r="K342" s="156"/>
      <c r="L342" s="156"/>
      <c r="M342" s="156"/>
      <c r="N342" s="147"/>
      <c r="O342" s="147"/>
      <c r="P342" s="147"/>
      <c r="Q342" s="147"/>
      <c r="R342" s="147"/>
      <c r="S342" s="147"/>
      <c r="T342" s="148"/>
      <c r="U342" s="147"/>
      <c r="V342" s="139"/>
      <c r="W342" s="139"/>
      <c r="X342" s="139"/>
      <c r="Y342" s="139"/>
      <c r="Z342" s="139"/>
      <c r="AA342" s="139"/>
      <c r="AB342" s="139"/>
      <c r="AC342" s="139"/>
      <c r="AD342" s="139"/>
      <c r="AE342" s="139" t="s">
        <v>157</v>
      </c>
      <c r="AF342" s="139"/>
      <c r="AG342" s="139"/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42" t="str">
        <f>C342</f>
        <v>Včetně odnímatelné plastové lišty.</v>
      </c>
      <c r="BB342" s="139"/>
      <c r="BC342" s="139"/>
      <c r="BD342" s="139"/>
      <c r="BE342" s="139"/>
      <c r="BF342" s="139"/>
      <c r="BG342" s="139"/>
      <c r="BH342" s="139"/>
    </row>
    <row r="343" spans="1:60" outlineLevel="1" x14ac:dyDescent="0.2">
      <c r="A343" s="140"/>
      <c r="B343" s="140"/>
      <c r="C343" s="178" t="s">
        <v>491</v>
      </c>
      <c r="D343" s="149"/>
      <c r="E343" s="153">
        <v>184.62</v>
      </c>
      <c r="F343" s="156"/>
      <c r="G343" s="156"/>
      <c r="H343" s="156"/>
      <c r="I343" s="156"/>
      <c r="J343" s="156"/>
      <c r="K343" s="156"/>
      <c r="L343" s="156"/>
      <c r="M343" s="156"/>
      <c r="N343" s="147"/>
      <c r="O343" s="147"/>
      <c r="P343" s="147"/>
      <c r="Q343" s="147"/>
      <c r="R343" s="147"/>
      <c r="S343" s="147"/>
      <c r="T343" s="148"/>
      <c r="U343" s="147"/>
      <c r="V343" s="139"/>
      <c r="W343" s="139"/>
      <c r="X343" s="139"/>
      <c r="Y343" s="139"/>
      <c r="Z343" s="139"/>
      <c r="AA343" s="139"/>
      <c r="AB343" s="139"/>
      <c r="AC343" s="139"/>
      <c r="AD343" s="139"/>
      <c r="AE343" s="139" t="s">
        <v>113</v>
      </c>
      <c r="AF343" s="139">
        <v>0</v>
      </c>
      <c r="AG343" s="139"/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</row>
    <row r="344" spans="1:60" ht="22.5" outlineLevel="1" x14ac:dyDescent="0.2">
      <c r="A344" s="140">
        <v>123</v>
      </c>
      <c r="B344" s="140" t="s">
        <v>492</v>
      </c>
      <c r="C344" s="177" t="s">
        <v>493</v>
      </c>
      <c r="D344" s="147" t="s">
        <v>192</v>
      </c>
      <c r="E344" s="152">
        <v>22</v>
      </c>
      <c r="F344" s="155">
        <f>H344+J344</f>
        <v>0</v>
      </c>
      <c r="G344" s="156">
        <f>ROUND(E344*F344,2)</f>
        <v>0</v>
      </c>
      <c r="H344" s="156"/>
      <c r="I344" s="156">
        <f>ROUND(E344*H344,2)</f>
        <v>0</v>
      </c>
      <c r="J344" s="156"/>
      <c r="K344" s="156">
        <f>ROUND(E344*J344,2)</f>
        <v>0</v>
      </c>
      <c r="L344" s="156">
        <v>21</v>
      </c>
      <c r="M344" s="156">
        <f>G344*(1+L344/100)</f>
        <v>0</v>
      </c>
      <c r="N344" s="147">
        <v>0.11565</v>
      </c>
      <c r="O344" s="147">
        <f>ROUND(E344*N344,5)</f>
        <v>2.5442999999999998</v>
      </c>
      <c r="P344" s="147">
        <v>0</v>
      </c>
      <c r="Q344" s="147">
        <f>ROUND(E344*P344,5)</f>
        <v>0</v>
      </c>
      <c r="R344" s="147"/>
      <c r="S344" s="147"/>
      <c r="T344" s="148">
        <v>0.46</v>
      </c>
      <c r="U344" s="147">
        <f>ROUND(E344*T344,2)</f>
        <v>10.119999999999999</v>
      </c>
      <c r="V344" s="139"/>
      <c r="W344" s="139"/>
      <c r="X344" s="139"/>
      <c r="Y344" s="139"/>
      <c r="Z344" s="139"/>
      <c r="AA344" s="139"/>
      <c r="AB344" s="139"/>
      <c r="AC344" s="139"/>
      <c r="AD344" s="139"/>
      <c r="AE344" s="139" t="s">
        <v>111</v>
      </c>
      <c r="AF344" s="139"/>
      <c r="AG344" s="139"/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</row>
    <row r="345" spans="1:60" outlineLevel="1" x14ac:dyDescent="0.2">
      <c r="A345" s="140"/>
      <c r="B345" s="140"/>
      <c r="C345" s="178" t="s">
        <v>433</v>
      </c>
      <c r="D345" s="149"/>
      <c r="E345" s="153">
        <v>22</v>
      </c>
      <c r="F345" s="156"/>
      <c r="G345" s="156"/>
      <c r="H345" s="156"/>
      <c r="I345" s="156"/>
      <c r="J345" s="156"/>
      <c r="K345" s="156"/>
      <c r="L345" s="156"/>
      <c r="M345" s="156"/>
      <c r="N345" s="147"/>
      <c r="O345" s="147"/>
      <c r="P345" s="147"/>
      <c r="Q345" s="147"/>
      <c r="R345" s="147"/>
      <c r="S345" s="147"/>
      <c r="T345" s="148"/>
      <c r="U345" s="147"/>
      <c r="V345" s="139"/>
      <c r="W345" s="139"/>
      <c r="X345" s="139"/>
      <c r="Y345" s="139"/>
      <c r="Z345" s="139"/>
      <c r="AA345" s="139"/>
      <c r="AB345" s="139"/>
      <c r="AC345" s="139"/>
      <c r="AD345" s="139"/>
      <c r="AE345" s="139" t="s">
        <v>113</v>
      </c>
      <c r="AF345" s="139">
        <v>0</v>
      </c>
      <c r="AG345" s="139"/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</row>
    <row r="346" spans="1:60" outlineLevel="1" x14ac:dyDescent="0.2">
      <c r="A346" s="140">
        <v>124</v>
      </c>
      <c r="B346" s="140" t="s">
        <v>494</v>
      </c>
      <c r="C346" s="177" t="s">
        <v>495</v>
      </c>
      <c r="D346" s="147" t="s">
        <v>192</v>
      </c>
      <c r="E346" s="152">
        <v>22</v>
      </c>
      <c r="F346" s="155">
        <f>H346+J346</f>
        <v>0</v>
      </c>
      <c r="G346" s="156">
        <f>ROUND(E346*F346,2)</f>
        <v>0</v>
      </c>
      <c r="H346" s="156"/>
      <c r="I346" s="156">
        <f>ROUND(E346*H346,2)</f>
        <v>0</v>
      </c>
      <c r="J346" s="156"/>
      <c r="K346" s="156">
        <f>ROUND(E346*J346,2)</f>
        <v>0</v>
      </c>
      <c r="L346" s="156">
        <v>21</v>
      </c>
      <c r="M346" s="156">
        <f>G346*(1+L346/100)</f>
        <v>0</v>
      </c>
      <c r="N346" s="147">
        <v>8.0000000000000002E-3</v>
      </c>
      <c r="O346" s="147">
        <f>ROUND(E346*N346,5)</f>
        <v>0.17599999999999999</v>
      </c>
      <c r="P346" s="147">
        <v>0</v>
      </c>
      <c r="Q346" s="147">
        <f>ROUND(E346*P346,5)</f>
        <v>0</v>
      </c>
      <c r="R346" s="147"/>
      <c r="S346" s="147"/>
      <c r="T346" s="148">
        <v>0</v>
      </c>
      <c r="U346" s="147">
        <f>ROUND(E346*T346,2)</f>
        <v>0</v>
      </c>
      <c r="V346" s="139"/>
      <c r="W346" s="139"/>
      <c r="X346" s="139"/>
      <c r="Y346" s="139"/>
      <c r="Z346" s="139"/>
      <c r="AA346" s="139"/>
      <c r="AB346" s="139"/>
      <c r="AC346" s="139"/>
      <c r="AD346" s="139"/>
      <c r="AE346" s="139" t="s">
        <v>166</v>
      </c>
      <c r="AF346" s="139"/>
      <c r="AG346" s="139"/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</row>
    <row r="347" spans="1:60" outlineLevel="1" x14ac:dyDescent="0.2">
      <c r="A347" s="140"/>
      <c r="B347" s="140"/>
      <c r="C347" s="178" t="s">
        <v>433</v>
      </c>
      <c r="D347" s="149"/>
      <c r="E347" s="153">
        <v>22</v>
      </c>
      <c r="F347" s="156"/>
      <c r="G347" s="156"/>
      <c r="H347" s="156"/>
      <c r="I347" s="156"/>
      <c r="J347" s="156"/>
      <c r="K347" s="156"/>
      <c r="L347" s="156"/>
      <c r="M347" s="156"/>
      <c r="N347" s="147"/>
      <c r="O347" s="147"/>
      <c r="P347" s="147"/>
      <c r="Q347" s="147"/>
      <c r="R347" s="147"/>
      <c r="S347" s="147"/>
      <c r="T347" s="148"/>
      <c r="U347" s="147"/>
      <c r="V347" s="139"/>
      <c r="W347" s="139"/>
      <c r="X347" s="139"/>
      <c r="Y347" s="139"/>
      <c r="Z347" s="139"/>
      <c r="AA347" s="139"/>
      <c r="AB347" s="139"/>
      <c r="AC347" s="139"/>
      <c r="AD347" s="139"/>
      <c r="AE347" s="139" t="s">
        <v>113</v>
      </c>
      <c r="AF347" s="139">
        <v>0</v>
      </c>
      <c r="AG347" s="139"/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</row>
    <row r="348" spans="1:60" outlineLevel="1" x14ac:dyDescent="0.2">
      <c r="A348" s="140">
        <v>125</v>
      </c>
      <c r="B348" s="140" t="s">
        <v>496</v>
      </c>
      <c r="C348" s="177" t="s">
        <v>497</v>
      </c>
      <c r="D348" s="147" t="s">
        <v>110</v>
      </c>
      <c r="E348" s="152">
        <v>18</v>
      </c>
      <c r="F348" s="155">
        <f>H348+J348</f>
        <v>0</v>
      </c>
      <c r="G348" s="156">
        <f>ROUND(E348*F348,2)</f>
        <v>0</v>
      </c>
      <c r="H348" s="156"/>
      <c r="I348" s="156">
        <f>ROUND(E348*H348,2)</f>
        <v>0</v>
      </c>
      <c r="J348" s="156"/>
      <c r="K348" s="156">
        <f>ROUND(E348*J348,2)</f>
        <v>0</v>
      </c>
      <c r="L348" s="156">
        <v>21</v>
      </c>
      <c r="M348" s="156">
        <f>G348*(1+L348/100)</f>
        <v>0</v>
      </c>
      <c r="N348" s="147">
        <v>0</v>
      </c>
      <c r="O348" s="147">
        <f>ROUND(E348*N348,5)</f>
        <v>0</v>
      </c>
      <c r="P348" s="147">
        <v>0</v>
      </c>
      <c r="Q348" s="147">
        <f>ROUND(E348*P348,5)</f>
        <v>0</v>
      </c>
      <c r="R348" s="147"/>
      <c r="S348" s="147"/>
      <c r="T348" s="148">
        <v>0.03</v>
      </c>
      <c r="U348" s="147">
        <f>ROUND(E348*T348,2)</f>
        <v>0.54</v>
      </c>
      <c r="V348" s="139"/>
      <c r="W348" s="139"/>
      <c r="X348" s="139"/>
      <c r="Y348" s="139"/>
      <c r="Z348" s="139"/>
      <c r="AA348" s="139"/>
      <c r="AB348" s="139"/>
      <c r="AC348" s="139"/>
      <c r="AD348" s="139"/>
      <c r="AE348" s="139" t="s">
        <v>111</v>
      </c>
      <c r="AF348" s="139"/>
      <c r="AG348" s="139"/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</row>
    <row r="349" spans="1:60" outlineLevel="1" x14ac:dyDescent="0.2">
      <c r="A349" s="140"/>
      <c r="B349" s="140"/>
      <c r="C349" s="178" t="s">
        <v>498</v>
      </c>
      <c r="D349" s="149"/>
      <c r="E349" s="153">
        <v>18</v>
      </c>
      <c r="F349" s="156"/>
      <c r="G349" s="156"/>
      <c r="H349" s="156"/>
      <c r="I349" s="156"/>
      <c r="J349" s="156"/>
      <c r="K349" s="156"/>
      <c r="L349" s="156"/>
      <c r="M349" s="156"/>
      <c r="N349" s="147"/>
      <c r="O349" s="147"/>
      <c r="P349" s="147"/>
      <c r="Q349" s="147"/>
      <c r="R349" s="147"/>
      <c r="S349" s="147"/>
      <c r="T349" s="148"/>
      <c r="U349" s="147"/>
      <c r="V349" s="139"/>
      <c r="W349" s="139"/>
      <c r="X349" s="139"/>
      <c r="Y349" s="139"/>
      <c r="Z349" s="139"/>
      <c r="AA349" s="139"/>
      <c r="AB349" s="139"/>
      <c r="AC349" s="139"/>
      <c r="AD349" s="139"/>
      <c r="AE349" s="139" t="s">
        <v>113</v>
      </c>
      <c r="AF349" s="139">
        <v>0</v>
      </c>
      <c r="AG349" s="139"/>
      <c r="AH349" s="139"/>
      <c r="AI349" s="139"/>
      <c r="AJ349" s="139"/>
      <c r="AK349" s="139"/>
      <c r="AL349" s="139"/>
      <c r="AM349" s="139"/>
      <c r="AN349" s="139"/>
      <c r="AO349" s="139"/>
      <c r="AP349" s="139"/>
      <c r="AQ349" s="139"/>
      <c r="AR349" s="139"/>
      <c r="AS349" s="139"/>
      <c r="AT349" s="139"/>
      <c r="AU349" s="139"/>
      <c r="AV349" s="139"/>
      <c r="AW349" s="139"/>
      <c r="AX349" s="139"/>
      <c r="AY349" s="139"/>
      <c r="AZ349" s="139"/>
      <c r="BA349" s="139"/>
      <c r="BB349" s="139"/>
      <c r="BC349" s="139"/>
      <c r="BD349" s="139"/>
      <c r="BE349" s="139"/>
      <c r="BF349" s="139"/>
      <c r="BG349" s="139"/>
      <c r="BH349" s="139"/>
    </row>
    <row r="350" spans="1:60" outlineLevel="1" x14ac:dyDescent="0.2">
      <c r="A350" s="140">
        <v>126</v>
      </c>
      <c r="B350" s="140" t="s">
        <v>499</v>
      </c>
      <c r="C350" s="177" t="s">
        <v>500</v>
      </c>
      <c r="D350" s="147" t="s">
        <v>110</v>
      </c>
      <c r="E350" s="152">
        <v>18.36</v>
      </c>
      <c r="F350" s="155">
        <f>H350+J350</f>
        <v>0</v>
      </c>
      <c r="G350" s="156">
        <f>ROUND(E350*F350,2)</f>
        <v>0</v>
      </c>
      <c r="H350" s="156"/>
      <c r="I350" s="156">
        <f>ROUND(E350*H350,2)</f>
        <v>0</v>
      </c>
      <c r="J350" s="156"/>
      <c r="K350" s="156">
        <f>ROUND(E350*J350,2)</f>
        <v>0</v>
      </c>
      <c r="L350" s="156">
        <v>21</v>
      </c>
      <c r="M350" s="156">
        <f>G350*(1+L350/100)</f>
        <v>0</v>
      </c>
      <c r="N350" s="147">
        <v>1.67</v>
      </c>
      <c r="O350" s="147">
        <f>ROUND(E350*N350,5)</f>
        <v>30.661200000000001</v>
      </c>
      <c r="P350" s="147">
        <v>0</v>
      </c>
      <c r="Q350" s="147">
        <f>ROUND(E350*P350,5)</f>
        <v>0</v>
      </c>
      <c r="R350" s="147"/>
      <c r="S350" s="147"/>
      <c r="T350" s="148">
        <v>0</v>
      </c>
      <c r="U350" s="147">
        <f>ROUND(E350*T350,2)</f>
        <v>0</v>
      </c>
      <c r="V350" s="139"/>
      <c r="W350" s="139"/>
      <c r="X350" s="139"/>
      <c r="Y350" s="139"/>
      <c r="Z350" s="139"/>
      <c r="AA350" s="139"/>
      <c r="AB350" s="139"/>
      <c r="AC350" s="139"/>
      <c r="AD350" s="139"/>
      <c r="AE350" s="139" t="s">
        <v>166</v>
      </c>
      <c r="AF350" s="139"/>
      <c r="AG350" s="139"/>
      <c r="AH350" s="139"/>
      <c r="AI350" s="139"/>
      <c r="AJ350" s="139"/>
      <c r="AK350" s="139"/>
      <c r="AL350" s="139"/>
      <c r="AM350" s="139"/>
      <c r="AN350" s="13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39"/>
      <c r="AZ350" s="139"/>
      <c r="BA350" s="139"/>
      <c r="BB350" s="139"/>
      <c r="BC350" s="139"/>
      <c r="BD350" s="139"/>
      <c r="BE350" s="139"/>
      <c r="BF350" s="139"/>
      <c r="BG350" s="139"/>
      <c r="BH350" s="139"/>
    </row>
    <row r="351" spans="1:60" ht="33.75" customHeight="1" outlineLevel="1" x14ac:dyDescent="0.2">
      <c r="A351" s="140"/>
      <c r="B351" s="140"/>
      <c r="C351" s="236" t="s">
        <v>501</v>
      </c>
      <c r="D351" s="258"/>
      <c r="E351" s="258"/>
      <c r="F351" s="157"/>
      <c r="G351" s="158"/>
      <c r="H351" s="156"/>
      <c r="I351" s="156"/>
      <c r="J351" s="156"/>
      <c r="K351" s="156"/>
      <c r="L351" s="156"/>
      <c r="M351" s="156"/>
      <c r="N351" s="147"/>
      <c r="O351" s="147"/>
      <c r="P351" s="147"/>
      <c r="Q351" s="147"/>
      <c r="R351" s="147"/>
      <c r="S351" s="147"/>
      <c r="T351" s="148"/>
      <c r="U351" s="147"/>
      <c r="V351" s="139"/>
      <c r="W351" s="139"/>
      <c r="X351" s="139"/>
      <c r="Y351" s="139"/>
      <c r="Z351" s="139"/>
      <c r="AA351" s="139"/>
      <c r="AB351" s="139"/>
      <c r="AC351" s="139"/>
      <c r="AD351" s="139"/>
      <c r="AE351" s="139" t="s">
        <v>157</v>
      </c>
      <c r="AF351" s="139"/>
      <c r="AG351" s="139"/>
      <c r="AH351" s="139"/>
      <c r="AI351" s="139"/>
      <c r="AJ351" s="139"/>
      <c r="AK351" s="139"/>
      <c r="AL351" s="139"/>
      <c r="AM351" s="139"/>
      <c r="AN351" s="13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39"/>
      <c r="AZ351" s="139"/>
      <c r="BA351" s="142" t="str">
        <f>C351</f>
        <v>Čistý křemičitý (SiO2 min 96%) kulatozrnný (zrna zaoblená a zakulacená) písek bílý bez organických komponentů, maximální frakce 2 mm - z nichž max 5% hmotnostních je nižší než 0,2 mm - automaticky splňující Vyhl.č.238/2011 Sb.</v>
      </c>
      <c r="BB351" s="139"/>
      <c r="BC351" s="139"/>
      <c r="BD351" s="139"/>
      <c r="BE351" s="139"/>
      <c r="BF351" s="139"/>
      <c r="BG351" s="139"/>
      <c r="BH351" s="139"/>
    </row>
    <row r="352" spans="1:60" outlineLevel="1" x14ac:dyDescent="0.2">
      <c r="A352" s="140"/>
      <c r="B352" s="140"/>
      <c r="C352" s="178" t="s">
        <v>502</v>
      </c>
      <c r="D352" s="149"/>
      <c r="E352" s="153">
        <v>18.36</v>
      </c>
      <c r="F352" s="156"/>
      <c r="G352" s="156"/>
      <c r="H352" s="156"/>
      <c r="I352" s="156"/>
      <c r="J352" s="156"/>
      <c r="K352" s="156"/>
      <c r="L352" s="156"/>
      <c r="M352" s="156"/>
      <c r="N352" s="147"/>
      <c r="O352" s="147"/>
      <c r="P352" s="147"/>
      <c r="Q352" s="147"/>
      <c r="R352" s="147"/>
      <c r="S352" s="147"/>
      <c r="T352" s="148"/>
      <c r="U352" s="147"/>
      <c r="V352" s="139"/>
      <c r="W352" s="139"/>
      <c r="X352" s="139"/>
      <c r="Y352" s="139"/>
      <c r="Z352" s="139"/>
      <c r="AA352" s="139"/>
      <c r="AB352" s="139"/>
      <c r="AC352" s="139"/>
      <c r="AD352" s="139"/>
      <c r="AE352" s="139" t="s">
        <v>113</v>
      </c>
      <c r="AF352" s="139">
        <v>0</v>
      </c>
      <c r="AG352" s="139"/>
      <c r="AH352" s="139"/>
      <c r="AI352" s="139"/>
      <c r="AJ352" s="139"/>
      <c r="AK352" s="139"/>
      <c r="AL352" s="139"/>
      <c r="AM352" s="139"/>
      <c r="AN352" s="13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39"/>
      <c r="AZ352" s="139"/>
      <c r="BA352" s="139"/>
      <c r="BB352" s="139"/>
      <c r="BC352" s="139"/>
      <c r="BD352" s="139"/>
      <c r="BE352" s="139"/>
      <c r="BF352" s="139"/>
      <c r="BG352" s="139"/>
      <c r="BH352" s="139"/>
    </row>
    <row r="353" spans="1:60" x14ac:dyDescent="0.2">
      <c r="A353" s="141" t="s">
        <v>106</v>
      </c>
      <c r="B353" s="141" t="s">
        <v>71</v>
      </c>
      <c r="C353" s="179" t="s">
        <v>72</v>
      </c>
      <c r="D353" s="150"/>
      <c r="E353" s="154"/>
      <c r="F353" s="159"/>
      <c r="G353" s="159">
        <f>SUMIF(AE354:AE354,"&lt;&gt;NOR",G354:G354)</f>
        <v>0</v>
      </c>
      <c r="H353" s="159"/>
      <c r="I353" s="159">
        <f>SUM(I354:I354)</f>
        <v>0</v>
      </c>
      <c r="J353" s="159"/>
      <c r="K353" s="159">
        <f>SUM(K354:K354)</f>
        <v>0</v>
      </c>
      <c r="L353" s="159"/>
      <c r="M353" s="159">
        <f>SUM(M354:M354)</f>
        <v>0</v>
      </c>
      <c r="N353" s="150"/>
      <c r="O353" s="150">
        <f>SUM(O354:O354)</f>
        <v>0</v>
      </c>
      <c r="P353" s="150"/>
      <c r="Q353" s="150">
        <f>SUM(Q354:Q354)</f>
        <v>0</v>
      </c>
      <c r="R353" s="150"/>
      <c r="S353" s="150"/>
      <c r="T353" s="151"/>
      <c r="U353" s="150">
        <f>SUM(U354:U354)</f>
        <v>599.20000000000005</v>
      </c>
      <c r="AE353" t="s">
        <v>107</v>
      </c>
    </row>
    <row r="354" spans="1:60" outlineLevel="1" x14ac:dyDescent="0.2">
      <c r="A354" s="140">
        <v>127</v>
      </c>
      <c r="B354" s="140" t="s">
        <v>503</v>
      </c>
      <c r="C354" s="177" t="s">
        <v>504</v>
      </c>
      <c r="D354" s="147" t="s">
        <v>254</v>
      </c>
      <c r="E354" s="152">
        <v>7989.34</v>
      </c>
      <c r="F354" s="155">
        <f>H354+J354</f>
        <v>0</v>
      </c>
      <c r="G354" s="156">
        <f>ROUND(E354*F354,2)</f>
        <v>0</v>
      </c>
      <c r="H354" s="156"/>
      <c r="I354" s="156">
        <f>ROUND(E354*H354,2)</f>
        <v>0</v>
      </c>
      <c r="J354" s="156"/>
      <c r="K354" s="156">
        <f>ROUND(E354*J354,2)</f>
        <v>0</v>
      </c>
      <c r="L354" s="156">
        <v>21</v>
      </c>
      <c r="M354" s="156">
        <f>G354*(1+L354/100)</f>
        <v>0</v>
      </c>
      <c r="N354" s="147">
        <v>0</v>
      </c>
      <c r="O354" s="147">
        <f>ROUND(E354*N354,5)</f>
        <v>0</v>
      </c>
      <c r="P354" s="147">
        <v>0</v>
      </c>
      <c r="Q354" s="147">
        <f>ROUND(E354*P354,5)</f>
        <v>0</v>
      </c>
      <c r="R354" s="147"/>
      <c r="S354" s="147"/>
      <c r="T354" s="148">
        <v>7.4999999999999997E-2</v>
      </c>
      <c r="U354" s="147">
        <f>ROUND(E354*T354,2)</f>
        <v>599.20000000000005</v>
      </c>
      <c r="V354" s="139"/>
      <c r="W354" s="139"/>
      <c r="X354" s="139"/>
      <c r="Y354" s="139"/>
      <c r="Z354" s="139"/>
      <c r="AA354" s="139"/>
      <c r="AB354" s="139"/>
      <c r="AC354" s="139"/>
      <c r="AD354" s="139"/>
      <c r="AE354" s="139" t="s">
        <v>111</v>
      </c>
      <c r="AF354" s="139"/>
      <c r="AG354" s="139"/>
      <c r="AH354" s="139"/>
      <c r="AI354" s="139"/>
      <c r="AJ354" s="139"/>
      <c r="AK354" s="139"/>
      <c r="AL354" s="139"/>
      <c r="AM354" s="139"/>
      <c r="AN354" s="139"/>
      <c r="AO354" s="139"/>
      <c r="AP354" s="139"/>
      <c r="AQ354" s="139"/>
      <c r="AR354" s="139"/>
      <c r="AS354" s="139"/>
      <c r="AT354" s="139"/>
      <c r="AU354" s="139"/>
      <c r="AV354" s="139"/>
      <c r="AW354" s="139"/>
      <c r="AX354" s="139"/>
      <c r="AY354" s="139"/>
      <c r="AZ354" s="139"/>
      <c r="BA354" s="139"/>
      <c r="BB354" s="139"/>
      <c r="BC354" s="139"/>
      <c r="BD354" s="139"/>
      <c r="BE354" s="139"/>
      <c r="BF354" s="139"/>
      <c r="BG354" s="139"/>
      <c r="BH354" s="139"/>
    </row>
    <row r="355" spans="1:60" x14ac:dyDescent="0.2">
      <c r="A355" s="141" t="s">
        <v>106</v>
      </c>
      <c r="B355" s="141" t="s">
        <v>73</v>
      </c>
      <c r="C355" s="179" t="s">
        <v>74</v>
      </c>
      <c r="D355" s="150"/>
      <c r="E355" s="154"/>
      <c r="F355" s="159"/>
      <c r="G355" s="159">
        <f>SUMIF(AE356:AE362,"&lt;&gt;NOR",G356:G362)</f>
        <v>0</v>
      </c>
      <c r="H355" s="159"/>
      <c r="I355" s="159">
        <f>SUM(I356:I362)</f>
        <v>0</v>
      </c>
      <c r="J355" s="159"/>
      <c r="K355" s="159">
        <f>SUM(K356:K362)</f>
        <v>0</v>
      </c>
      <c r="L355" s="159"/>
      <c r="M355" s="159">
        <f>SUM(M356:M362)</f>
        <v>0</v>
      </c>
      <c r="N355" s="150"/>
      <c r="O355" s="150">
        <f>SUM(O356:O362)</f>
        <v>0.25190000000000001</v>
      </c>
      <c r="P355" s="150"/>
      <c r="Q355" s="150">
        <f>SUM(Q356:Q362)</f>
        <v>0</v>
      </c>
      <c r="R355" s="150"/>
      <c r="S355" s="150"/>
      <c r="T355" s="151"/>
      <c r="U355" s="150">
        <f>SUM(U356:U362)</f>
        <v>241.18</v>
      </c>
      <c r="AE355" t="s">
        <v>107</v>
      </c>
    </row>
    <row r="356" spans="1:60" outlineLevel="1" x14ac:dyDescent="0.2">
      <c r="A356" s="140">
        <v>128</v>
      </c>
      <c r="B356" s="140" t="s">
        <v>505</v>
      </c>
      <c r="C356" s="177" t="s">
        <v>506</v>
      </c>
      <c r="D356" s="147" t="s">
        <v>161</v>
      </c>
      <c r="E356" s="152">
        <v>535.96</v>
      </c>
      <c r="F356" s="155">
        <f>H356+J356</f>
        <v>0</v>
      </c>
      <c r="G356" s="156">
        <f>ROUND(E356*F356,2)</f>
        <v>0</v>
      </c>
      <c r="H356" s="156"/>
      <c r="I356" s="156">
        <f>ROUND(E356*H356,2)</f>
        <v>0</v>
      </c>
      <c r="J356" s="156"/>
      <c r="K356" s="156">
        <f>ROUND(E356*J356,2)</f>
        <v>0</v>
      </c>
      <c r="L356" s="156">
        <v>21</v>
      </c>
      <c r="M356" s="156">
        <f>G356*(1+L356/100)</f>
        <v>0</v>
      </c>
      <c r="N356" s="147">
        <v>0</v>
      </c>
      <c r="O356" s="147">
        <f>ROUND(E356*N356,5)</f>
        <v>0</v>
      </c>
      <c r="P356" s="147">
        <v>0</v>
      </c>
      <c r="Q356" s="147">
        <f>ROUND(E356*P356,5)</f>
        <v>0</v>
      </c>
      <c r="R356" s="147"/>
      <c r="S356" s="147"/>
      <c r="T356" s="148">
        <v>0</v>
      </c>
      <c r="U356" s="147">
        <f>ROUND(E356*T356,2)</f>
        <v>0</v>
      </c>
      <c r="V356" s="139"/>
      <c r="W356" s="139"/>
      <c r="X356" s="139"/>
      <c r="Y356" s="139"/>
      <c r="Z356" s="139"/>
      <c r="AA356" s="139"/>
      <c r="AB356" s="139"/>
      <c r="AC356" s="139"/>
      <c r="AD356" s="139"/>
      <c r="AE356" s="139" t="s">
        <v>111</v>
      </c>
      <c r="AF356" s="139"/>
      <c r="AG356" s="139"/>
      <c r="AH356" s="139"/>
      <c r="AI356" s="139"/>
      <c r="AJ356" s="139"/>
      <c r="AK356" s="139"/>
      <c r="AL356" s="139"/>
      <c r="AM356" s="139"/>
      <c r="AN356" s="139"/>
      <c r="AO356" s="139"/>
      <c r="AP356" s="139"/>
      <c r="AQ356" s="139"/>
      <c r="AR356" s="139"/>
      <c r="AS356" s="139"/>
      <c r="AT356" s="139"/>
      <c r="AU356" s="139"/>
      <c r="AV356" s="139"/>
      <c r="AW356" s="139"/>
      <c r="AX356" s="139"/>
      <c r="AY356" s="139"/>
      <c r="AZ356" s="139"/>
      <c r="BA356" s="139"/>
      <c r="BB356" s="139"/>
      <c r="BC356" s="139"/>
      <c r="BD356" s="139"/>
      <c r="BE356" s="139"/>
      <c r="BF356" s="139"/>
      <c r="BG356" s="139"/>
      <c r="BH356" s="139"/>
    </row>
    <row r="357" spans="1:60" outlineLevel="1" x14ac:dyDescent="0.2">
      <c r="A357" s="140"/>
      <c r="B357" s="140"/>
      <c r="C357" s="236" t="s">
        <v>507</v>
      </c>
      <c r="D357" s="258"/>
      <c r="E357" s="258"/>
      <c r="F357" s="157"/>
      <c r="G357" s="158"/>
      <c r="H357" s="156"/>
      <c r="I357" s="156"/>
      <c r="J357" s="156"/>
      <c r="K357" s="156"/>
      <c r="L357" s="156"/>
      <c r="M357" s="156"/>
      <c r="N357" s="147"/>
      <c r="O357" s="147"/>
      <c r="P357" s="147"/>
      <c r="Q357" s="147"/>
      <c r="R357" s="147"/>
      <c r="S357" s="147"/>
      <c r="T357" s="148"/>
      <c r="U357" s="147"/>
      <c r="V357" s="139"/>
      <c r="W357" s="139"/>
      <c r="X357" s="139"/>
      <c r="Y357" s="139"/>
      <c r="Z357" s="139"/>
      <c r="AA357" s="139"/>
      <c r="AB357" s="139"/>
      <c r="AC357" s="139"/>
      <c r="AD357" s="139"/>
      <c r="AE357" s="139" t="s">
        <v>157</v>
      </c>
      <c r="AF357" s="139"/>
      <c r="AG357" s="139"/>
      <c r="AH357" s="139"/>
      <c r="AI357" s="139"/>
      <c r="AJ357" s="139"/>
      <c r="AK357" s="139"/>
      <c r="AL357" s="139"/>
      <c r="AM357" s="139"/>
      <c r="AN357" s="139"/>
      <c r="AO357" s="139"/>
      <c r="AP357" s="139"/>
      <c r="AQ357" s="139"/>
      <c r="AR357" s="139"/>
      <c r="AS357" s="139"/>
      <c r="AT357" s="139"/>
      <c r="AU357" s="139"/>
      <c r="AV357" s="139"/>
      <c r="AW357" s="139"/>
      <c r="AX357" s="139"/>
      <c r="AY357" s="139"/>
      <c r="AZ357" s="139"/>
      <c r="BA357" s="142" t="str">
        <f>C357</f>
        <v>Nejedná se o odstranění původního nátěru.</v>
      </c>
      <c r="BB357" s="139"/>
      <c r="BC357" s="139"/>
      <c r="BD357" s="139"/>
      <c r="BE357" s="139"/>
      <c r="BF357" s="139"/>
      <c r="BG357" s="139"/>
      <c r="BH357" s="139"/>
    </row>
    <row r="358" spans="1:60" outlineLevel="1" x14ac:dyDescent="0.2">
      <c r="A358" s="140"/>
      <c r="B358" s="140"/>
      <c r="C358" s="178" t="s">
        <v>508</v>
      </c>
      <c r="D358" s="149"/>
      <c r="E358" s="153">
        <v>535.96</v>
      </c>
      <c r="F358" s="156"/>
      <c r="G358" s="156"/>
      <c r="H358" s="156"/>
      <c r="I358" s="156"/>
      <c r="J358" s="156"/>
      <c r="K358" s="156"/>
      <c r="L358" s="156"/>
      <c r="M358" s="156"/>
      <c r="N358" s="147"/>
      <c r="O358" s="147"/>
      <c r="P358" s="147"/>
      <c r="Q358" s="147"/>
      <c r="R358" s="147"/>
      <c r="S358" s="147"/>
      <c r="T358" s="148"/>
      <c r="U358" s="147"/>
      <c r="V358" s="139"/>
      <c r="W358" s="139"/>
      <c r="X358" s="139"/>
      <c r="Y358" s="139"/>
      <c r="Z358" s="139"/>
      <c r="AA358" s="139"/>
      <c r="AB358" s="139"/>
      <c r="AC358" s="139"/>
      <c r="AD358" s="139"/>
      <c r="AE358" s="139" t="s">
        <v>113</v>
      </c>
      <c r="AF358" s="139">
        <v>0</v>
      </c>
      <c r="AG358" s="139"/>
      <c r="AH358" s="139"/>
      <c r="AI358" s="139"/>
      <c r="AJ358" s="139"/>
      <c r="AK358" s="139"/>
      <c r="AL358" s="139"/>
      <c r="AM358" s="139"/>
      <c r="AN358" s="139"/>
      <c r="AO358" s="139"/>
      <c r="AP358" s="139"/>
      <c r="AQ358" s="139"/>
      <c r="AR358" s="139"/>
      <c r="AS358" s="139"/>
      <c r="AT358" s="139"/>
      <c r="AU358" s="139"/>
      <c r="AV358" s="139"/>
      <c r="AW358" s="139"/>
      <c r="AX358" s="139"/>
      <c r="AY358" s="139"/>
      <c r="AZ358" s="139"/>
      <c r="BA358" s="139"/>
      <c r="BB358" s="139"/>
      <c r="BC358" s="139"/>
      <c r="BD358" s="139"/>
      <c r="BE358" s="139"/>
      <c r="BF358" s="139"/>
      <c r="BG358" s="139"/>
      <c r="BH358" s="139"/>
    </row>
    <row r="359" spans="1:60" outlineLevel="1" x14ac:dyDescent="0.2">
      <c r="A359" s="140">
        <v>129</v>
      </c>
      <c r="B359" s="140" t="s">
        <v>509</v>
      </c>
      <c r="C359" s="177" t="s">
        <v>510</v>
      </c>
      <c r="D359" s="147" t="s">
        <v>161</v>
      </c>
      <c r="E359" s="152">
        <v>535.96</v>
      </c>
      <c r="F359" s="155">
        <f>H359+J359</f>
        <v>0</v>
      </c>
      <c r="G359" s="156">
        <f>ROUND(E359*F359,2)</f>
        <v>0</v>
      </c>
      <c r="H359" s="156"/>
      <c r="I359" s="156">
        <f>ROUND(E359*H359,2)</f>
        <v>0</v>
      </c>
      <c r="J359" s="156"/>
      <c r="K359" s="156">
        <f>ROUND(E359*J359,2)</f>
        <v>0</v>
      </c>
      <c r="L359" s="156">
        <v>21</v>
      </c>
      <c r="M359" s="156">
        <f>G359*(1+L359/100)</f>
        <v>0</v>
      </c>
      <c r="N359" s="147">
        <v>6.9999999999999994E-5</v>
      </c>
      <c r="O359" s="147">
        <f>ROUND(E359*N359,5)</f>
        <v>3.7519999999999998E-2</v>
      </c>
      <c r="P359" s="147">
        <v>0</v>
      </c>
      <c r="Q359" s="147">
        <f>ROUND(E359*P359,5)</f>
        <v>0</v>
      </c>
      <c r="R359" s="147"/>
      <c r="S359" s="147"/>
      <c r="T359" s="148">
        <v>0.14399999999999999</v>
      </c>
      <c r="U359" s="147">
        <f>ROUND(E359*T359,2)</f>
        <v>77.180000000000007</v>
      </c>
      <c r="V359" s="139"/>
      <c r="W359" s="139"/>
      <c r="X359" s="139"/>
      <c r="Y359" s="139"/>
      <c r="Z359" s="139"/>
      <c r="AA359" s="139"/>
      <c r="AB359" s="139"/>
      <c r="AC359" s="139"/>
      <c r="AD359" s="139"/>
      <c r="AE359" s="139" t="s">
        <v>111</v>
      </c>
      <c r="AF359" s="139"/>
      <c r="AG359" s="139"/>
      <c r="AH359" s="139"/>
      <c r="AI359" s="139"/>
      <c r="AJ359" s="139"/>
      <c r="AK359" s="139"/>
      <c r="AL359" s="139"/>
      <c r="AM359" s="139"/>
      <c r="AN359" s="139"/>
      <c r="AO359" s="139"/>
      <c r="AP359" s="139"/>
      <c r="AQ359" s="139"/>
      <c r="AR359" s="139"/>
      <c r="AS359" s="139"/>
      <c r="AT359" s="139"/>
      <c r="AU359" s="139"/>
      <c r="AV359" s="139"/>
      <c r="AW359" s="139"/>
      <c r="AX359" s="139"/>
      <c r="AY359" s="139"/>
      <c r="AZ359" s="139"/>
      <c r="BA359" s="139"/>
      <c r="BB359" s="139"/>
      <c r="BC359" s="139"/>
      <c r="BD359" s="139"/>
      <c r="BE359" s="139"/>
      <c r="BF359" s="139"/>
      <c r="BG359" s="139"/>
      <c r="BH359" s="139"/>
    </row>
    <row r="360" spans="1:60" outlineLevel="1" x14ac:dyDescent="0.2">
      <c r="A360" s="140"/>
      <c r="B360" s="140"/>
      <c r="C360" s="178" t="s">
        <v>508</v>
      </c>
      <c r="D360" s="149"/>
      <c r="E360" s="153">
        <v>535.96</v>
      </c>
      <c r="F360" s="156"/>
      <c r="G360" s="156"/>
      <c r="H360" s="156"/>
      <c r="I360" s="156"/>
      <c r="J360" s="156"/>
      <c r="K360" s="156"/>
      <c r="L360" s="156"/>
      <c r="M360" s="156"/>
      <c r="N360" s="147"/>
      <c r="O360" s="147"/>
      <c r="P360" s="147"/>
      <c r="Q360" s="147"/>
      <c r="R360" s="147"/>
      <c r="S360" s="147"/>
      <c r="T360" s="148"/>
      <c r="U360" s="147"/>
      <c r="V360" s="139"/>
      <c r="W360" s="139"/>
      <c r="X360" s="139"/>
      <c r="Y360" s="139"/>
      <c r="Z360" s="139"/>
      <c r="AA360" s="139"/>
      <c r="AB360" s="139"/>
      <c r="AC360" s="139"/>
      <c r="AD360" s="139"/>
      <c r="AE360" s="139" t="s">
        <v>113</v>
      </c>
      <c r="AF360" s="139">
        <v>0</v>
      </c>
      <c r="AG360" s="139"/>
      <c r="AH360" s="139"/>
      <c r="AI360" s="139"/>
      <c r="AJ360" s="139"/>
      <c r="AK360" s="139"/>
      <c r="AL360" s="139"/>
      <c r="AM360" s="139"/>
      <c r="AN360" s="139"/>
      <c r="AO360" s="139"/>
      <c r="AP360" s="139"/>
      <c r="AQ360" s="139"/>
      <c r="AR360" s="139"/>
      <c r="AS360" s="139"/>
      <c r="AT360" s="139"/>
      <c r="AU360" s="139"/>
      <c r="AV360" s="139"/>
      <c r="AW360" s="139"/>
      <c r="AX360" s="139"/>
      <c r="AY360" s="139"/>
      <c r="AZ360" s="139"/>
      <c r="BA360" s="139"/>
      <c r="BB360" s="139"/>
      <c r="BC360" s="139"/>
      <c r="BD360" s="139"/>
      <c r="BE360" s="139"/>
      <c r="BF360" s="139"/>
      <c r="BG360" s="139"/>
      <c r="BH360" s="139"/>
    </row>
    <row r="361" spans="1:60" ht="22.5" outlineLevel="1" x14ac:dyDescent="0.2">
      <c r="A361" s="140">
        <v>130</v>
      </c>
      <c r="B361" s="140" t="s">
        <v>511</v>
      </c>
      <c r="C361" s="177" t="s">
        <v>512</v>
      </c>
      <c r="D361" s="147" t="s">
        <v>161</v>
      </c>
      <c r="E361" s="152">
        <v>535.96</v>
      </c>
      <c r="F361" s="155">
        <f>H361+J361</f>
        <v>0</v>
      </c>
      <c r="G361" s="156">
        <f>ROUND(E361*F361,2)</f>
        <v>0</v>
      </c>
      <c r="H361" s="156"/>
      <c r="I361" s="156">
        <f>ROUND(E361*H361,2)</f>
        <v>0</v>
      </c>
      <c r="J361" s="156"/>
      <c r="K361" s="156">
        <f>ROUND(E361*J361,2)</f>
        <v>0</v>
      </c>
      <c r="L361" s="156">
        <v>21</v>
      </c>
      <c r="M361" s="156">
        <f>G361*(1+L361/100)</f>
        <v>0</v>
      </c>
      <c r="N361" s="147">
        <v>4.0000000000000002E-4</v>
      </c>
      <c r="O361" s="147">
        <f>ROUND(E361*N361,5)</f>
        <v>0.21437999999999999</v>
      </c>
      <c r="P361" s="147">
        <v>0</v>
      </c>
      <c r="Q361" s="147">
        <f>ROUND(E361*P361,5)</f>
        <v>0</v>
      </c>
      <c r="R361" s="147"/>
      <c r="S361" s="147"/>
      <c r="T361" s="148">
        <v>0.30599999999999999</v>
      </c>
      <c r="U361" s="147">
        <f>ROUND(E361*T361,2)</f>
        <v>164</v>
      </c>
      <c r="V361" s="139"/>
      <c r="W361" s="139"/>
      <c r="X361" s="139"/>
      <c r="Y361" s="139"/>
      <c r="Z361" s="139"/>
      <c r="AA361" s="139"/>
      <c r="AB361" s="139"/>
      <c r="AC361" s="139"/>
      <c r="AD361" s="139"/>
      <c r="AE361" s="139" t="s">
        <v>111</v>
      </c>
      <c r="AF361" s="139"/>
      <c r="AG361" s="139"/>
      <c r="AH361" s="139"/>
      <c r="AI361" s="139"/>
      <c r="AJ361" s="139"/>
      <c r="AK361" s="139"/>
      <c r="AL361" s="139"/>
      <c r="AM361" s="139"/>
      <c r="AN361" s="139"/>
      <c r="AO361" s="139"/>
      <c r="AP361" s="139"/>
      <c r="AQ361" s="139"/>
      <c r="AR361" s="139"/>
      <c r="AS361" s="139"/>
      <c r="AT361" s="139"/>
      <c r="AU361" s="139"/>
      <c r="AV361" s="139"/>
      <c r="AW361" s="139"/>
      <c r="AX361" s="139"/>
      <c r="AY361" s="139"/>
      <c r="AZ361" s="139"/>
      <c r="BA361" s="139"/>
      <c r="BB361" s="139"/>
      <c r="BC361" s="139"/>
      <c r="BD361" s="139"/>
      <c r="BE361" s="139"/>
      <c r="BF361" s="139"/>
      <c r="BG361" s="139"/>
      <c r="BH361" s="139"/>
    </row>
    <row r="362" spans="1:60" outlineLevel="1" x14ac:dyDescent="0.2">
      <c r="A362" s="140"/>
      <c r="B362" s="140"/>
      <c r="C362" s="178" t="s">
        <v>508</v>
      </c>
      <c r="D362" s="149"/>
      <c r="E362" s="153">
        <v>535.96</v>
      </c>
      <c r="F362" s="156"/>
      <c r="G362" s="156"/>
      <c r="H362" s="156"/>
      <c r="I362" s="156"/>
      <c r="J362" s="156"/>
      <c r="K362" s="156"/>
      <c r="L362" s="156"/>
      <c r="M362" s="156"/>
      <c r="N362" s="147"/>
      <c r="O362" s="147"/>
      <c r="P362" s="147"/>
      <c r="Q362" s="147"/>
      <c r="R362" s="147"/>
      <c r="S362" s="147"/>
      <c r="T362" s="148"/>
      <c r="U362" s="147"/>
      <c r="V362" s="139"/>
      <c r="W362" s="139"/>
      <c r="X362" s="139"/>
      <c r="Y362" s="139"/>
      <c r="Z362" s="139"/>
      <c r="AA362" s="139"/>
      <c r="AB362" s="139"/>
      <c r="AC362" s="139"/>
      <c r="AD362" s="139"/>
      <c r="AE362" s="139" t="s">
        <v>113</v>
      </c>
      <c r="AF362" s="139">
        <v>0</v>
      </c>
      <c r="AG362" s="139"/>
      <c r="AH362" s="139"/>
      <c r="AI362" s="139"/>
      <c r="AJ362" s="139"/>
      <c r="AK362" s="139"/>
      <c r="AL362" s="139"/>
      <c r="AM362" s="139"/>
      <c r="AN362" s="139"/>
      <c r="AO362" s="139"/>
      <c r="AP362" s="139"/>
      <c r="AQ362" s="139"/>
      <c r="AR362" s="139"/>
      <c r="AS362" s="139"/>
      <c r="AT362" s="139"/>
      <c r="AU362" s="139"/>
      <c r="AV362" s="139"/>
      <c r="AW362" s="139"/>
      <c r="AX362" s="139"/>
      <c r="AY362" s="139"/>
      <c r="AZ362" s="139"/>
      <c r="BA362" s="139"/>
      <c r="BB362" s="139"/>
      <c r="BC362" s="139"/>
      <c r="BD362" s="139"/>
      <c r="BE362" s="139"/>
      <c r="BF362" s="139"/>
      <c r="BG362" s="139"/>
      <c r="BH362" s="139"/>
    </row>
    <row r="363" spans="1:60" x14ac:dyDescent="0.2">
      <c r="A363" s="141" t="s">
        <v>106</v>
      </c>
      <c r="B363" s="141" t="s">
        <v>75</v>
      </c>
      <c r="C363" s="179" t="s">
        <v>76</v>
      </c>
      <c r="D363" s="150"/>
      <c r="E363" s="154"/>
      <c r="F363" s="159"/>
      <c r="G363" s="159">
        <f>SUMIF(AE364:AE369,"&lt;&gt;NOR",G364:G369)</f>
        <v>0</v>
      </c>
      <c r="H363" s="159"/>
      <c r="I363" s="159">
        <f>SUM(I364:I369)</f>
        <v>0</v>
      </c>
      <c r="J363" s="159"/>
      <c r="K363" s="159">
        <f>SUM(K364:K369)</f>
        <v>0</v>
      </c>
      <c r="L363" s="159"/>
      <c r="M363" s="159">
        <f>SUM(M364:M369)</f>
        <v>0</v>
      </c>
      <c r="N363" s="150"/>
      <c r="O363" s="150">
        <f>SUM(O364:O369)</f>
        <v>5.8909999999999997E-2</v>
      </c>
      <c r="P363" s="150"/>
      <c r="Q363" s="150">
        <f>SUM(Q364:Q369)</f>
        <v>0</v>
      </c>
      <c r="R363" s="150"/>
      <c r="S363" s="150"/>
      <c r="T363" s="151"/>
      <c r="U363" s="150">
        <f>SUM(U364:U369)</f>
        <v>15.7</v>
      </c>
      <c r="AE363" t="s">
        <v>107</v>
      </c>
    </row>
    <row r="364" spans="1:60" ht="22.5" outlineLevel="1" x14ac:dyDescent="0.2">
      <c r="A364" s="140">
        <v>131</v>
      </c>
      <c r="B364" s="140" t="s">
        <v>513</v>
      </c>
      <c r="C364" s="177" t="s">
        <v>514</v>
      </c>
      <c r="D364" s="147" t="s">
        <v>228</v>
      </c>
      <c r="E364" s="152">
        <v>137</v>
      </c>
      <c r="F364" s="155">
        <f>H364+J364</f>
        <v>0</v>
      </c>
      <c r="G364" s="156">
        <f>ROUND(E364*F364,2)</f>
        <v>0</v>
      </c>
      <c r="H364" s="156"/>
      <c r="I364" s="156">
        <f>ROUND(E364*H364,2)</f>
        <v>0</v>
      </c>
      <c r="J364" s="156"/>
      <c r="K364" s="156">
        <f>ROUND(E364*J364,2)</f>
        <v>0</v>
      </c>
      <c r="L364" s="156">
        <v>21</v>
      </c>
      <c r="M364" s="156">
        <f>G364*(1+L364/100)</f>
        <v>0</v>
      </c>
      <c r="N364" s="147">
        <v>4.2999999999999999E-4</v>
      </c>
      <c r="O364" s="147">
        <f>ROUND(E364*N364,5)</f>
        <v>5.8909999999999997E-2</v>
      </c>
      <c r="P364" s="147">
        <v>0</v>
      </c>
      <c r="Q364" s="147">
        <f>ROUND(E364*P364,5)</f>
        <v>0</v>
      </c>
      <c r="R364" s="147"/>
      <c r="S364" s="147"/>
      <c r="T364" s="148">
        <v>0.1</v>
      </c>
      <c r="U364" s="147">
        <f>ROUND(E364*T364,2)</f>
        <v>13.7</v>
      </c>
      <c r="V364" s="139"/>
      <c r="W364" s="139"/>
      <c r="X364" s="139"/>
      <c r="Y364" s="139"/>
      <c r="Z364" s="139"/>
      <c r="AA364" s="139"/>
      <c r="AB364" s="139"/>
      <c r="AC364" s="139"/>
      <c r="AD364" s="139"/>
      <c r="AE364" s="139" t="s">
        <v>111</v>
      </c>
      <c r="AF364" s="139"/>
      <c r="AG364" s="139"/>
      <c r="AH364" s="139"/>
      <c r="AI364" s="139"/>
      <c r="AJ364" s="139"/>
      <c r="AK364" s="139"/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</row>
    <row r="365" spans="1:60" outlineLevel="1" x14ac:dyDescent="0.2">
      <c r="A365" s="140"/>
      <c r="B365" s="140"/>
      <c r="C365" s="178" t="s">
        <v>515</v>
      </c>
      <c r="D365" s="149"/>
      <c r="E365" s="153">
        <v>137</v>
      </c>
      <c r="F365" s="156"/>
      <c r="G365" s="156"/>
      <c r="H365" s="156"/>
      <c r="I365" s="156"/>
      <c r="J365" s="156"/>
      <c r="K365" s="156"/>
      <c r="L365" s="156"/>
      <c r="M365" s="156"/>
      <c r="N365" s="147"/>
      <c r="O365" s="147"/>
      <c r="P365" s="147"/>
      <c r="Q365" s="147"/>
      <c r="R365" s="147"/>
      <c r="S365" s="147"/>
      <c r="T365" s="148"/>
      <c r="U365" s="147"/>
      <c r="V365" s="139"/>
      <c r="W365" s="139"/>
      <c r="X365" s="139"/>
      <c r="Y365" s="139"/>
      <c r="Z365" s="139"/>
      <c r="AA365" s="139"/>
      <c r="AB365" s="139"/>
      <c r="AC365" s="139"/>
      <c r="AD365" s="139"/>
      <c r="AE365" s="139" t="s">
        <v>113</v>
      </c>
      <c r="AF365" s="139">
        <v>0</v>
      </c>
      <c r="AG365" s="139"/>
      <c r="AH365" s="139"/>
      <c r="AI365" s="139"/>
      <c r="AJ365" s="139"/>
      <c r="AK365" s="139"/>
      <c r="AL365" s="139"/>
      <c r="AM365" s="139"/>
      <c r="AN365" s="139"/>
      <c r="AO365" s="139"/>
      <c r="AP365" s="139"/>
      <c r="AQ365" s="139"/>
      <c r="AR365" s="139"/>
      <c r="AS365" s="139"/>
      <c r="AT365" s="139"/>
      <c r="AU365" s="139"/>
      <c r="AV365" s="139"/>
      <c r="AW365" s="139"/>
      <c r="AX365" s="139"/>
      <c r="AY365" s="139"/>
      <c r="AZ365" s="139"/>
      <c r="BA365" s="139"/>
      <c r="BB365" s="139"/>
      <c r="BC365" s="139"/>
      <c r="BD365" s="139"/>
      <c r="BE365" s="139"/>
      <c r="BF365" s="139"/>
      <c r="BG365" s="139"/>
      <c r="BH365" s="139"/>
    </row>
    <row r="366" spans="1:60" outlineLevel="1" x14ac:dyDescent="0.2">
      <c r="A366" s="140">
        <v>132</v>
      </c>
      <c r="B366" s="140" t="s">
        <v>516</v>
      </c>
      <c r="C366" s="177" t="s">
        <v>517</v>
      </c>
      <c r="D366" s="147" t="s">
        <v>192</v>
      </c>
      <c r="E366" s="152">
        <v>4</v>
      </c>
      <c r="F366" s="155">
        <f>H366+J366</f>
        <v>0</v>
      </c>
      <c r="G366" s="156">
        <f>ROUND(E366*F366,2)</f>
        <v>0</v>
      </c>
      <c r="H366" s="156"/>
      <c r="I366" s="156">
        <f>ROUND(E366*H366,2)</f>
        <v>0</v>
      </c>
      <c r="J366" s="156"/>
      <c r="K366" s="156">
        <f>ROUND(E366*J366,2)</f>
        <v>0</v>
      </c>
      <c r="L366" s="156">
        <v>21</v>
      </c>
      <c r="M366" s="156">
        <f>G366*(1+L366/100)</f>
        <v>0</v>
      </c>
      <c r="N366" s="147">
        <v>0</v>
      </c>
      <c r="O366" s="147">
        <f>ROUND(E366*N366,5)</f>
        <v>0</v>
      </c>
      <c r="P366" s="147">
        <v>0</v>
      </c>
      <c r="Q366" s="147">
        <f>ROUND(E366*P366,5)</f>
        <v>0</v>
      </c>
      <c r="R366" s="147"/>
      <c r="S366" s="147"/>
      <c r="T366" s="148">
        <v>0</v>
      </c>
      <c r="U366" s="147">
        <f>ROUND(E366*T366,2)</f>
        <v>0</v>
      </c>
      <c r="V366" s="139"/>
      <c r="W366" s="139"/>
      <c r="X366" s="139"/>
      <c r="Y366" s="139"/>
      <c r="Z366" s="139"/>
      <c r="AA366" s="139"/>
      <c r="AB366" s="139"/>
      <c r="AC366" s="139"/>
      <c r="AD366" s="139"/>
      <c r="AE366" s="139" t="s">
        <v>111</v>
      </c>
      <c r="AF366" s="139"/>
      <c r="AG366" s="139"/>
      <c r="AH366" s="139"/>
      <c r="AI366" s="139"/>
      <c r="AJ366" s="139"/>
      <c r="AK366" s="139"/>
      <c r="AL366" s="139"/>
      <c r="AM366" s="139"/>
      <c r="AN366" s="139"/>
      <c r="AO366" s="139"/>
      <c r="AP366" s="139"/>
      <c r="AQ366" s="139"/>
      <c r="AR366" s="139"/>
      <c r="AS366" s="139"/>
      <c r="AT366" s="139"/>
      <c r="AU366" s="139"/>
      <c r="AV366" s="139"/>
      <c r="AW366" s="139"/>
      <c r="AX366" s="139"/>
      <c r="AY366" s="139"/>
      <c r="AZ366" s="139"/>
      <c r="BA366" s="139"/>
      <c r="BB366" s="139"/>
      <c r="BC366" s="139"/>
      <c r="BD366" s="139"/>
      <c r="BE366" s="139"/>
      <c r="BF366" s="139"/>
      <c r="BG366" s="139"/>
      <c r="BH366" s="139"/>
    </row>
    <row r="367" spans="1:60" outlineLevel="1" x14ac:dyDescent="0.2">
      <c r="A367" s="140">
        <v>133</v>
      </c>
      <c r="B367" s="140" t="s">
        <v>518</v>
      </c>
      <c r="C367" s="177" t="s">
        <v>519</v>
      </c>
      <c r="D367" s="147" t="s">
        <v>192</v>
      </c>
      <c r="E367" s="152">
        <v>1</v>
      </c>
      <c r="F367" s="155">
        <f>H367+J367</f>
        <v>0</v>
      </c>
      <c r="G367" s="156">
        <f>ROUND(E367*F367,2)</f>
        <v>0</v>
      </c>
      <c r="H367" s="156"/>
      <c r="I367" s="156">
        <f>ROUND(E367*H367,2)</f>
        <v>0</v>
      </c>
      <c r="J367" s="156"/>
      <c r="K367" s="156">
        <f>ROUND(E367*J367,2)</f>
        <v>0</v>
      </c>
      <c r="L367" s="156">
        <v>21</v>
      </c>
      <c r="M367" s="156">
        <f>G367*(1+L367/100)</f>
        <v>0</v>
      </c>
      <c r="N367" s="147">
        <v>0</v>
      </c>
      <c r="O367" s="147">
        <f>ROUND(E367*N367,5)</f>
        <v>0</v>
      </c>
      <c r="P367" s="147">
        <v>0</v>
      </c>
      <c r="Q367" s="147">
        <f>ROUND(E367*P367,5)</f>
        <v>0</v>
      </c>
      <c r="R367" s="147"/>
      <c r="S367" s="147"/>
      <c r="T367" s="148">
        <v>0</v>
      </c>
      <c r="U367" s="147">
        <f>ROUND(E367*T367,2)</f>
        <v>0</v>
      </c>
      <c r="V367" s="139"/>
      <c r="W367" s="139"/>
      <c r="X367" s="139"/>
      <c r="Y367" s="139"/>
      <c r="Z367" s="139"/>
      <c r="AA367" s="139"/>
      <c r="AB367" s="139"/>
      <c r="AC367" s="139"/>
      <c r="AD367" s="139"/>
      <c r="AE367" s="139" t="s">
        <v>111</v>
      </c>
      <c r="AF367" s="139"/>
      <c r="AG367" s="139"/>
      <c r="AH367" s="139"/>
      <c r="AI367" s="139"/>
      <c r="AJ367" s="139"/>
      <c r="AK367" s="139"/>
      <c r="AL367" s="139"/>
      <c r="AM367" s="139"/>
      <c r="AN367" s="139"/>
      <c r="AO367" s="139"/>
      <c r="AP367" s="139"/>
      <c r="AQ367" s="139"/>
      <c r="AR367" s="139"/>
      <c r="AS367" s="139"/>
      <c r="AT367" s="139"/>
      <c r="AU367" s="139"/>
      <c r="AV367" s="139"/>
      <c r="AW367" s="139"/>
      <c r="AX367" s="139"/>
      <c r="AY367" s="139"/>
      <c r="AZ367" s="139"/>
      <c r="BA367" s="139"/>
      <c r="BB367" s="139"/>
      <c r="BC367" s="139"/>
      <c r="BD367" s="139"/>
      <c r="BE367" s="139"/>
      <c r="BF367" s="139"/>
      <c r="BG367" s="139"/>
      <c r="BH367" s="139"/>
    </row>
    <row r="368" spans="1:60" outlineLevel="1" x14ac:dyDescent="0.2">
      <c r="A368" s="140"/>
      <c r="B368" s="140"/>
      <c r="C368" s="236" t="s">
        <v>520</v>
      </c>
      <c r="D368" s="258"/>
      <c r="E368" s="258"/>
      <c r="F368" s="157"/>
      <c r="G368" s="158"/>
      <c r="H368" s="156"/>
      <c r="I368" s="156"/>
      <c r="J368" s="156"/>
      <c r="K368" s="156"/>
      <c r="L368" s="156"/>
      <c r="M368" s="156"/>
      <c r="N368" s="147"/>
      <c r="O368" s="147"/>
      <c r="P368" s="147"/>
      <c r="Q368" s="147"/>
      <c r="R368" s="147"/>
      <c r="S368" s="147"/>
      <c r="T368" s="148"/>
      <c r="U368" s="147"/>
      <c r="V368" s="139"/>
      <c r="W368" s="139"/>
      <c r="X368" s="139"/>
      <c r="Y368" s="139"/>
      <c r="Z368" s="139"/>
      <c r="AA368" s="139"/>
      <c r="AB368" s="139"/>
      <c r="AC368" s="139"/>
      <c r="AD368" s="139"/>
      <c r="AE368" s="139" t="s">
        <v>157</v>
      </c>
      <c r="AF368" s="139"/>
      <c r="AG368" s="139"/>
      <c r="AH368" s="139"/>
      <c r="AI368" s="139"/>
      <c r="AJ368" s="139"/>
      <c r="AK368" s="139"/>
      <c r="AL368" s="139"/>
      <c r="AM368" s="139"/>
      <c r="AN368" s="139"/>
      <c r="AO368" s="139"/>
      <c r="AP368" s="139"/>
      <c r="AQ368" s="139"/>
      <c r="AR368" s="139"/>
      <c r="AS368" s="139"/>
      <c r="AT368" s="139"/>
      <c r="AU368" s="139"/>
      <c r="AV368" s="139"/>
      <c r="AW368" s="139"/>
      <c r="AX368" s="139"/>
      <c r="AY368" s="139"/>
      <c r="AZ368" s="139"/>
      <c r="BA368" s="142" t="str">
        <f>C368</f>
        <v>Včetně zednických výpomocí.</v>
      </c>
      <c r="BB368" s="139"/>
      <c r="BC368" s="139"/>
      <c r="BD368" s="139"/>
      <c r="BE368" s="139"/>
      <c r="BF368" s="139"/>
      <c r="BG368" s="139"/>
      <c r="BH368" s="139"/>
    </row>
    <row r="369" spans="1:60" outlineLevel="1" x14ac:dyDescent="0.2">
      <c r="A369" s="140">
        <v>134</v>
      </c>
      <c r="B369" s="140" t="s">
        <v>521</v>
      </c>
      <c r="C369" s="177" t="s">
        <v>522</v>
      </c>
      <c r="D369" s="147" t="s">
        <v>192</v>
      </c>
      <c r="E369" s="152">
        <v>1</v>
      </c>
      <c r="F369" s="155">
        <f>H369+J369</f>
        <v>0</v>
      </c>
      <c r="G369" s="156">
        <f>ROUND(E369*F369,2)</f>
        <v>0</v>
      </c>
      <c r="H369" s="156"/>
      <c r="I369" s="156">
        <f>ROUND(E369*H369,2)</f>
        <v>0</v>
      </c>
      <c r="J369" s="156"/>
      <c r="K369" s="156">
        <f>ROUND(E369*J369,2)</f>
        <v>0</v>
      </c>
      <c r="L369" s="156">
        <v>21</v>
      </c>
      <c r="M369" s="156">
        <f>G369*(1+L369/100)</f>
        <v>0</v>
      </c>
      <c r="N369" s="147">
        <v>0</v>
      </c>
      <c r="O369" s="147">
        <f>ROUND(E369*N369,5)</f>
        <v>0</v>
      </c>
      <c r="P369" s="147">
        <v>0</v>
      </c>
      <c r="Q369" s="147">
        <f>ROUND(E369*P369,5)</f>
        <v>0</v>
      </c>
      <c r="R369" s="147"/>
      <c r="S369" s="147"/>
      <c r="T369" s="148">
        <v>2</v>
      </c>
      <c r="U369" s="147">
        <f>ROUND(E369*T369,2)</f>
        <v>2</v>
      </c>
      <c r="V369" s="139"/>
      <c r="W369" s="139"/>
      <c r="X369" s="139"/>
      <c r="Y369" s="139"/>
      <c r="Z369" s="139"/>
      <c r="AA369" s="139"/>
      <c r="AB369" s="139"/>
      <c r="AC369" s="139"/>
      <c r="AD369" s="139"/>
      <c r="AE369" s="139" t="s">
        <v>111</v>
      </c>
      <c r="AF369" s="139"/>
      <c r="AG369" s="139"/>
      <c r="AH369" s="139"/>
      <c r="AI369" s="139"/>
      <c r="AJ369" s="139"/>
      <c r="AK369" s="139"/>
      <c r="AL369" s="139"/>
      <c r="AM369" s="139"/>
      <c r="AN369" s="139"/>
      <c r="AO369" s="139"/>
      <c r="AP369" s="139"/>
      <c r="AQ369" s="139"/>
      <c r="AR369" s="139"/>
      <c r="AS369" s="139"/>
      <c r="AT369" s="139"/>
      <c r="AU369" s="139"/>
      <c r="AV369" s="139"/>
      <c r="AW369" s="139"/>
      <c r="AX369" s="139"/>
      <c r="AY369" s="139"/>
      <c r="AZ369" s="139"/>
      <c r="BA369" s="139"/>
      <c r="BB369" s="139"/>
      <c r="BC369" s="139"/>
      <c r="BD369" s="139"/>
      <c r="BE369" s="139"/>
      <c r="BF369" s="139"/>
      <c r="BG369" s="139"/>
      <c r="BH369" s="139"/>
    </row>
    <row r="370" spans="1:60" x14ac:dyDescent="0.2">
      <c r="A370" s="141" t="s">
        <v>106</v>
      </c>
      <c r="B370" s="141" t="s">
        <v>77</v>
      </c>
      <c r="C370" s="179" t="s">
        <v>78</v>
      </c>
      <c r="D370" s="150"/>
      <c r="E370" s="154"/>
      <c r="F370" s="159"/>
      <c r="G370" s="159">
        <f>SUMIF(AE371:AE381,"&lt;&gt;NOR",G371:G381)</f>
        <v>0</v>
      </c>
      <c r="H370" s="159"/>
      <c r="I370" s="159">
        <f>SUM(I371:I381)</f>
        <v>0</v>
      </c>
      <c r="J370" s="159"/>
      <c r="K370" s="159">
        <f>SUM(K371:K381)</f>
        <v>0</v>
      </c>
      <c r="L370" s="159"/>
      <c r="M370" s="159">
        <f>SUM(M371:M381)</f>
        <v>0</v>
      </c>
      <c r="N370" s="150"/>
      <c r="O370" s="150">
        <f>SUM(O371:O381)</f>
        <v>27.08775</v>
      </c>
      <c r="P370" s="150"/>
      <c r="Q370" s="150">
        <f>SUM(Q371:Q381)</f>
        <v>0</v>
      </c>
      <c r="R370" s="150"/>
      <c r="S370" s="150"/>
      <c r="T370" s="151"/>
      <c r="U370" s="150">
        <f>SUM(U371:U381)</f>
        <v>73.319999999999993</v>
      </c>
      <c r="AE370" t="s">
        <v>107</v>
      </c>
    </row>
    <row r="371" spans="1:60" outlineLevel="1" x14ac:dyDescent="0.2">
      <c r="A371" s="140">
        <v>135</v>
      </c>
      <c r="B371" s="140" t="s">
        <v>523</v>
      </c>
      <c r="C371" s="177" t="s">
        <v>524</v>
      </c>
      <c r="D371" s="147" t="s">
        <v>228</v>
      </c>
      <c r="E371" s="152">
        <v>135</v>
      </c>
      <c r="F371" s="155">
        <v>0</v>
      </c>
      <c r="G371" s="156">
        <f>ROUND(E371*F371,2)</f>
        <v>0</v>
      </c>
      <c r="H371" s="156"/>
      <c r="I371" s="156">
        <f>ROUND(E371*H371,2)</f>
        <v>0</v>
      </c>
      <c r="J371" s="156"/>
      <c r="K371" s="156">
        <f>ROUND(E371*J371,2)</f>
        <v>0</v>
      </c>
      <c r="L371" s="156">
        <v>21</v>
      </c>
      <c r="M371" s="156">
        <f>G371*(1+L371/100)</f>
        <v>0</v>
      </c>
      <c r="N371" s="147">
        <v>0</v>
      </c>
      <c r="O371" s="147">
        <f>ROUND(E371*N371,5)</f>
        <v>0</v>
      </c>
      <c r="P371" s="147">
        <v>0</v>
      </c>
      <c r="Q371" s="147">
        <f>ROUND(E371*P371,5)</f>
        <v>0</v>
      </c>
      <c r="R371" s="147"/>
      <c r="S371" s="147"/>
      <c r="T371" s="148">
        <v>8.1759999999999999E-2</v>
      </c>
      <c r="U371" s="147">
        <f>ROUND(E371*T371,2)</f>
        <v>11.04</v>
      </c>
      <c r="V371" s="139"/>
      <c r="W371" s="139"/>
      <c r="X371" s="139"/>
      <c r="Y371" s="139"/>
      <c r="Z371" s="139"/>
      <c r="AA371" s="139"/>
      <c r="AB371" s="139"/>
      <c r="AC371" s="139"/>
      <c r="AD371" s="139"/>
      <c r="AE371" s="139" t="s">
        <v>111</v>
      </c>
      <c r="AF371" s="139"/>
      <c r="AG371" s="139"/>
      <c r="AH371" s="139"/>
      <c r="AI371" s="139"/>
      <c r="AJ371" s="139"/>
      <c r="AK371" s="139"/>
      <c r="AL371" s="139"/>
      <c r="AM371" s="139"/>
      <c r="AN371" s="139"/>
      <c r="AO371" s="139"/>
      <c r="AP371" s="139"/>
      <c r="AQ371" s="139"/>
      <c r="AR371" s="139"/>
      <c r="AS371" s="139"/>
      <c r="AT371" s="139"/>
      <c r="AU371" s="139"/>
      <c r="AV371" s="139"/>
      <c r="AW371" s="139"/>
      <c r="AX371" s="139"/>
      <c r="AY371" s="139"/>
      <c r="AZ371" s="139"/>
      <c r="BA371" s="139"/>
      <c r="BB371" s="139"/>
      <c r="BC371" s="139"/>
      <c r="BD371" s="139"/>
      <c r="BE371" s="139"/>
      <c r="BF371" s="139"/>
      <c r="BG371" s="139"/>
      <c r="BH371" s="139"/>
    </row>
    <row r="372" spans="1:60" outlineLevel="1" x14ac:dyDescent="0.2">
      <c r="A372" s="140">
        <v>136</v>
      </c>
      <c r="B372" s="140" t="s">
        <v>525</v>
      </c>
      <c r="C372" s="177" t="s">
        <v>526</v>
      </c>
      <c r="D372" s="147" t="s">
        <v>228</v>
      </c>
      <c r="E372" s="152">
        <v>135</v>
      </c>
      <c r="F372" s="155">
        <f>H372+J372</f>
        <v>0</v>
      </c>
      <c r="G372" s="156">
        <f>ROUND(E372*F372,2)</f>
        <v>0</v>
      </c>
      <c r="H372" s="156"/>
      <c r="I372" s="156">
        <f>ROUND(E372*H372,2)</f>
        <v>0</v>
      </c>
      <c r="J372" s="156"/>
      <c r="K372" s="156">
        <f>ROUND(E372*J372,2)</f>
        <v>0</v>
      </c>
      <c r="L372" s="156">
        <v>21</v>
      </c>
      <c r="M372" s="156">
        <f>G372*(1+L372/100)</f>
        <v>0</v>
      </c>
      <c r="N372" s="147">
        <v>0.11025</v>
      </c>
      <c r="O372" s="147">
        <f>ROUND(E372*N372,5)</f>
        <v>14.883749999999999</v>
      </c>
      <c r="P372" s="147">
        <v>0</v>
      </c>
      <c r="Q372" s="147">
        <f>ROUND(E372*P372,5)</f>
        <v>0</v>
      </c>
      <c r="R372" s="147"/>
      <c r="S372" s="147"/>
      <c r="T372" s="148">
        <v>5.28E-2</v>
      </c>
      <c r="U372" s="147">
        <f>ROUND(E372*T372,2)</f>
        <v>7.13</v>
      </c>
      <c r="V372" s="139"/>
      <c r="W372" s="139"/>
      <c r="X372" s="139"/>
      <c r="Y372" s="139"/>
      <c r="Z372" s="139"/>
      <c r="AA372" s="139"/>
      <c r="AB372" s="139"/>
      <c r="AC372" s="139"/>
      <c r="AD372" s="139"/>
      <c r="AE372" s="139" t="s">
        <v>111</v>
      </c>
      <c r="AF372" s="139"/>
      <c r="AG372" s="139"/>
      <c r="AH372" s="139"/>
      <c r="AI372" s="139"/>
      <c r="AJ372" s="139"/>
      <c r="AK372" s="139"/>
      <c r="AL372" s="139"/>
      <c r="AM372" s="139"/>
      <c r="AN372" s="139"/>
      <c r="AO372" s="139"/>
      <c r="AP372" s="139"/>
      <c r="AQ372" s="139"/>
      <c r="AR372" s="139"/>
      <c r="AS372" s="139"/>
      <c r="AT372" s="139"/>
      <c r="AU372" s="139"/>
      <c r="AV372" s="139"/>
      <c r="AW372" s="139"/>
      <c r="AX372" s="139"/>
      <c r="AY372" s="139"/>
      <c r="AZ372" s="139"/>
      <c r="BA372" s="139"/>
      <c r="BB372" s="139"/>
      <c r="BC372" s="139"/>
      <c r="BD372" s="139"/>
      <c r="BE372" s="139"/>
      <c r="BF372" s="139"/>
      <c r="BG372" s="139"/>
      <c r="BH372" s="139"/>
    </row>
    <row r="373" spans="1:60" ht="22.5" outlineLevel="1" x14ac:dyDescent="0.2">
      <c r="A373" s="140">
        <v>137</v>
      </c>
      <c r="B373" s="140" t="s">
        <v>527</v>
      </c>
      <c r="C373" s="177" t="s">
        <v>528</v>
      </c>
      <c r="D373" s="147" t="s">
        <v>228</v>
      </c>
      <c r="E373" s="152">
        <v>135</v>
      </c>
      <c r="F373" s="155">
        <f>H373+J373</f>
        <v>0</v>
      </c>
      <c r="G373" s="156">
        <f>ROUND(E373*F373,2)</f>
        <v>0</v>
      </c>
      <c r="H373" s="156"/>
      <c r="I373" s="156">
        <f>ROUND(E373*H373,2)</f>
        <v>0</v>
      </c>
      <c r="J373" s="156"/>
      <c r="K373" s="156">
        <f>ROUND(E373*J373,2)</f>
        <v>0</v>
      </c>
      <c r="L373" s="156">
        <v>21</v>
      </c>
      <c r="M373" s="156">
        <f>G373*(1+L373/100)</f>
        <v>0</v>
      </c>
      <c r="N373" s="147">
        <v>1.09E-3</v>
      </c>
      <c r="O373" s="147">
        <f>ROUND(E373*N373,5)</f>
        <v>0.14715</v>
      </c>
      <c r="P373" s="147">
        <v>0</v>
      </c>
      <c r="Q373" s="147">
        <f>ROUND(E373*P373,5)</f>
        <v>0</v>
      </c>
      <c r="R373" s="147"/>
      <c r="S373" s="147"/>
      <c r="T373" s="148">
        <v>6.4000000000000001E-2</v>
      </c>
      <c r="U373" s="147">
        <f>ROUND(E373*T373,2)</f>
        <v>8.64</v>
      </c>
      <c r="V373" s="139"/>
      <c r="W373" s="139"/>
      <c r="X373" s="139"/>
      <c r="Y373" s="139"/>
      <c r="Z373" s="139"/>
      <c r="AA373" s="139"/>
      <c r="AB373" s="139"/>
      <c r="AC373" s="139"/>
      <c r="AD373" s="139"/>
      <c r="AE373" s="139" t="s">
        <v>111</v>
      </c>
      <c r="AF373" s="139"/>
      <c r="AG373" s="139"/>
      <c r="AH373" s="139"/>
      <c r="AI373" s="139"/>
      <c r="AJ373" s="139"/>
      <c r="AK373" s="139"/>
      <c r="AL373" s="139"/>
      <c r="AM373" s="139"/>
      <c r="AN373" s="139"/>
      <c r="AO373" s="139"/>
      <c r="AP373" s="139"/>
      <c r="AQ373" s="139"/>
      <c r="AR373" s="139"/>
      <c r="AS373" s="139"/>
      <c r="AT373" s="139"/>
      <c r="AU373" s="139"/>
      <c r="AV373" s="139"/>
      <c r="AW373" s="139"/>
      <c r="AX373" s="139"/>
      <c r="AY373" s="139"/>
      <c r="AZ373" s="139"/>
      <c r="BA373" s="139"/>
      <c r="BB373" s="139"/>
      <c r="BC373" s="139"/>
      <c r="BD373" s="139"/>
      <c r="BE373" s="139"/>
      <c r="BF373" s="139"/>
      <c r="BG373" s="139"/>
      <c r="BH373" s="139"/>
    </row>
    <row r="374" spans="1:60" ht="22.5" outlineLevel="1" x14ac:dyDescent="0.2">
      <c r="A374" s="140">
        <v>138</v>
      </c>
      <c r="B374" s="140" t="s">
        <v>529</v>
      </c>
      <c r="C374" s="177" t="s">
        <v>530</v>
      </c>
      <c r="D374" s="147" t="s">
        <v>110</v>
      </c>
      <c r="E374" s="152">
        <v>7.0875000000000004</v>
      </c>
      <c r="F374" s="155">
        <f>H374+J374</f>
        <v>0</v>
      </c>
      <c r="G374" s="156">
        <f>ROUND(E374*F374,2)</f>
        <v>0</v>
      </c>
      <c r="H374" s="156"/>
      <c r="I374" s="156">
        <f>ROUND(E374*H374,2)</f>
        <v>0</v>
      </c>
      <c r="J374" s="156"/>
      <c r="K374" s="156">
        <f>ROUND(E374*J374,2)</f>
        <v>0</v>
      </c>
      <c r="L374" s="156">
        <v>21</v>
      </c>
      <c r="M374" s="156">
        <f>G374*(1+L374/100)</f>
        <v>0</v>
      </c>
      <c r="N374" s="147">
        <v>1.7</v>
      </c>
      <c r="O374" s="147">
        <f>ROUND(E374*N374,5)</f>
        <v>12.04875</v>
      </c>
      <c r="P374" s="147">
        <v>0</v>
      </c>
      <c r="Q374" s="147">
        <f>ROUND(E374*P374,5)</f>
        <v>0</v>
      </c>
      <c r="R374" s="147"/>
      <c r="S374" s="147"/>
      <c r="T374" s="148">
        <v>1.59</v>
      </c>
      <c r="U374" s="147">
        <f>ROUND(E374*T374,2)</f>
        <v>11.27</v>
      </c>
      <c r="V374" s="139"/>
      <c r="W374" s="139"/>
      <c r="X374" s="139"/>
      <c r="Y374" s="139"/>
      <c r="Z374" s="139"/>
      <c r="AA374" s="139"/>
      <c r="AB374" s="139"/>
      <c r="AC374" s="139"/>
      <c r="AD374" s="139"/>
      <c r="AE374" s="139" t="s">
        <v>111</v>
      </c>
      <c r="AF374" s="139"/>
      <c r="AG374" s="139"/>
      <c r="AH374" s="139"/>
      <c r="AI374" s="139"/>
      <c r="AJ374" s="139"/>
      <c r="AK374" s="139"/>
      <c r="AL374" s="139"/>
      <c r="AM374" s="139"/>
      <c r="AN374" s="139"/>
      <c r="AO374" s="139"/>
      <c r="AP374" s="139"/>
      <c r="AQ374" s="139"/>
      <c r="AR374" s="139"/>
      <c r="AS374" s="139"/>
      <c r="AT374" s="139"/>
      <c r="AU374" s="139"/>
      <c r="AV374" s="139"/>
      <c r="AW374" s="139"/>
      <c r="AX374" s="139"/>
      <c r="AY374" s="139"/>
      <c r="AZ374" s="139"/>
      <c r="BA374" s="139"/>
      <c r="BB374" s="139"/>
      <c r="BC374" s="139"/>
      <c r="BD374" s="139"/>
      <c r="BE374" s="139"/>
      <c r="BF374" s="139"/>
      <c r="BG374" s="139"/>
      <c r="BH374" s="139"/>
    </row>
    <row r="375" spans="1:60" outlineLevel="1" x14ac:dyDescent="0.2">
      <c r="A375" s="140"/>
      <c r="B375" s="140"/>
      <c r="C375" s="178" t="s">
        <v>531</v>
      </c>
      <c r="D375" s="149"/>
      <c r="E375" s="153">
        <v>7.0875000000000004</v>
      </c>
      <c r="F375" s="156"/>
      <c r="G375" s="156"/>
      <c r="H375" s="156"/>
      <c r="I375" s="156"/>
      <c r="J375" s="156"/>
      <c r="K375" s="156"/>
      <c r="L375" s="156"/>
      <c r="M375" s="156"/>
      <c r="N375" s="147"/>
      <c r="O375" s="147"/>
      <c r="P375" s="147"/>
      <c r="Q375" s="147"/>
      <c r="R375" s="147"/>
      <c r="S375" s="147"/>
      <c r="T375" s="148"/>
      <c r="U375" s="147"/>
      <c r="V375" s="139"/>
      <c r="W375" s="139"/>
      <c r="X375" s="139"/>
      <c r="Y375" s="139"/>
      <c r="Z375" s="139"/>
      <c r="AA375" s="139"/>
      <c r="AB375" s="139"/>
      <c r="AC375" s="139"/>
      <c r="AD375" s="139"/>
      <c r="AE375" s="139" t="s">
        <v>113</v>
      </c>
      <c r="AF375" s="139">
        <v>0</v>
      </c>
      <c r="AG375" s="139"/>
      <c r="AH375" s="139"/>
      <c r="AI375" s="139"/>
      <c r="AJ375" s="139"/>
      <c r="AK375" s="139"/>
      <c r="AL375" s="139"/>
      <c r="AM375" s="139"/>
      <c r="AN375" s="139"/>
      <c r="AO375" s="139"/>
      <c r="AP375" s="139"/>
      <c r="AQ375" s="139"/>
      <c r="AR375" s="139"/>
      <c r="AS375" s="139"/>
      <c r="AT375" s="139"/>
      <c r="AU375" s="139"/>
      <c r="AV375" s="139"/>
      <c r="AW375" s="139"/>
      <c r="AX375" s="139"/>
      <c r="AY375" s="139"/>
      <c r="AZ375" s="139"/>
      <c r="BA375" s="139"/>
      <c r="BB375" s="139"/>
      <c r="BC375" s="139"/>
      <c r="BD375" s="139"/>
      <c r="BE375" s="139"/>
      <c r="BF375" s="139"/>
      <c r="BG375" s="139"/>
      <c r="BH375" s="139"/>
    </row>
    <row r="376" spans="1:60" ht="22.5" outlineLevel="1" x14ac:dyDescent="0.2">
      <c r="A376" s="140">
        <v>139</v>
      </c>
      <c r="B376" s="140" t="s">
        <v>532</v>
      </c>
      <c r="C376" s="177" t="s">
        <v>533</v>
      </c>
      <c r="D376" s="147" t="s">
        <v>228</v>
      </c>
      <c r="E376" s="152">
        <v>135</v>
      </c>
      <c r="F376" s="155">
        <f>H376+J376</f>
        <v>0</v>
      </c>
      <c r="G376" s="156">
        <f>ROUND(E376*F376,2)</f>
        <v>0</v>
      </c>
      <c r="H376" s="156"/>
      <c r="I376" s="156">
        <f>ROUND(E376*H376,2)</f>
        <v>0</v>
      </c>
      <c r="J376" s="156"/>
      <c r="K376" s="156">
        <f>ROUND(E376*J376,2)</f>
        <v>0</v>
      </c>
      <c r="L376" s="156">
        <v>21</v>
      </c>
      <c r="M376" s="156">
        <f>G376*(1+L376/100)</f>
        <v>0</v>
      </c>
      <c r="N376" s="147">
        <v>6.0000000000000002E-5</v>
      </c>
      <c r="O376" s="147">
        <f>ROUND(E376*N376,5)</f>
        <v>8.0999999999999996E-3</v>
      </c>
      <c r="P376" s="147">
        <v>0</v>
      </c>
      <c r="Q376" s="147">
        <f>ROUND(E376*P376,5)</f>
        <v>0</v>
      </c>
      <c r="R376" s="147"/>
      <c r="S376" s="147"/>
      <c r="T376" s="148">
        <v>2.5999999999999999E-2</v>
      </c>
      <c r="U376" s="147">
        <f>ROUND(E376*T376,2)</f>
        <v>3.51</v>
      </c>
      <c r="V376" s="139"/>
      <c r="W376" s="139"/>
      <c r="X376" s="139"/>
      <c r="Y376" s="139"/>
      <c r="Z376" s="139"/>
      <c r="AA376" s="139"/>
      <c r="AB376" s="139"/>
      <c r="AC376" s="139"/>
      <c r="AD376" s="139"/>
      <c r="AE376" s="139" t="s">
        <v>111</v>
      </c>
      <c r="AF376" s="139"/>
      <c r="AG376" s="139"/>
      <c r="AH376" s="139"/>
      <c r="AI376" s="139"/>
      <c r="AJ376" s="139"/>
      <c r="AK376" s="139"/>
      <c r="AL376" s="139"/>
      <c r="AM376" s="139"/>
      <c r="AN376" s="139"/>
      <c r="AO376" s="139"/>
      <c r="AP376" s="139"/>
      <c r="AQ376" s="139"/>
      <c r="AR376" s="139"/>
      <c r="AS376" s="139"/>
      <c r="AT376" s="139"/>
      <c r="AU376" s="139"/>
      <c r="AV376" s="139"/>
      <c r="AW376" s="139"/>
      <c r="AX376" s="139"/>
      <c r="AY376" s="139"/>
      <c r="AZ376" s="139"/>
      <c r="BA376" s="139"/>
      <c r="BB376" s="139"/>
      <c r="BC376" s="139"/>
      <c r="BD376" s="139"/>
      <c r="BE376" s="139"/>
      <c r="BF376" s="139"/>
      <c r="BG376" s="139"/>
      <c r="BH376" s="139"/>
    </row>
    <row r="377" spans="1:60" outlineLevel="1" x14ac:dyDescent="0.2">
      <c r="A377" s="140">
        <v>140</v>
      </c>
      <c r="B377" s="140" t="s">
        <v>534</v>
      </c>
      <c r="C377" s="177" t="s">
        <v>535</v>
      </c>
      <c r="D377" s="147" t="s">
        <v>228</v>
      </c>
      <c r="E377" s="152">
        <v>135</v>
      </c>
      <c r="F377" s="155">
        <f>H377+J377</f>
        <v>0</v>
      </c>
      <c r="G377" s="156">
        <f>ROUND(E377*F377,2)</f>
        <v>0</v>
      </c>
      <c r="H377" s="156"/>
      <c r="I377" s="156">
        <f>ROUND(E377*H377,2)</f>
        <v>0</v>
      </c>
      <c r="J377" s="156"/>
      <c r="K377" s="156">
        <f>ROUND(E377*J377,2)</f>
        <v>0</v>
      </c>
      <c r="L377" s="156">
        <v>21</v>
      </c>
      <c r="M377" s="156">
        <f>G377*(1+L377/100)</f>
        <v>0</v>
      </c>
      <c r="N377" s="147">
        <v>0</v>
      </c>
      <c r="O377" s="147">
        <f>ROUND(E377*N377,5)</f>
        <v>0</v>
      </c>
      <c r="P377" s="147">
        <v>0</v>
      </c>
      <c r="Q377" s="147">
        <f>ROUND(E377*P377,5)</f>
        <v>0</v>
      </c>
      <c r="R377" s="147"/>
      <c r="S377" s="147"/>
      <c r="T377" s="148">
        <v>0.1888</v>
      </c>
      <c r="U377" s="147">
        <f>ROUND(E377*T377,2)</f>
        <v>25.49</v>
      </c>
      <c r="V377" s="139"/>
      <c r="W377" s="139"/>
      <c r="X377" s="139"/>
      <c r="Y377" s="139"/>
      <c r="Z377" s="139"/>
      <c r="AA377" s="139"/>
      <c r="AB377" s="139"/>
      <c r="AC377" s="139"/>
      <c r="AD377" s="139"/>
      <c r="AE377" s="139" t="s">
        <v>111</v>
      </c>
      <c r="AF377" s="139"/>
      <c r="AG377" s="139"/>
      <c r="AH377" s="139"/>
      <c r="AI377" s="139"/>
      <c r="AJ377" s="139"/>
      <c r="AK377" s="139"/>
      <c r="AL377" s="139"/>
      <c r="AM377" s="139"/>
      <c r="AN377" s="139"/>
      <c r="AO377" s="139"/>
      <c r="AP377" s="139"/>
      <c r="AQ377" s="139"/>
      <c r="AR377" s="139"/>
      <c r="AS377" s="139"/>
      <c r="AT377" s="139"/>
      <c r="AU377" s="139"/>
      <c r="AV377" s="139"/>
      <c r="AW377" s="139"/>
      <c r="AX377" s="139"/>
      <c r="AY377" s="139"/>
      <c r="AZ377" s="139"/>
      <c r="BA377" s="139"/>
      <c r="BB377" s="139"/>
      <c r="BC377" s="139"/>
      <c r="BD377" s="139"/>
      <c r="BE377" s="139"/>
      <c r="BF377" s="139"/>
      <c r="BG377" s="139"/>
      <c r="BH377" s="139"/>
    </row>
    <row r="378" spans="1:60" ht="22.5" outlineLevel="1" x14ac:dyDescent="0.2">
      <c r="A378" s="140">
        <v>141</v>
      </c>
      <c r="B378" s="140" t="s">
        <v>536</v>
      </c>
      <c r="C378" s="177" t="s">
        <v>537</v>
      </c>
      <c r="D378" s="147" t="s">
        <v>110</v>
      </c>
      <c r="E378" s="152">
        <v>9.4499999999999993</v>
      </c>
      <c r="F378" s="155">
        <f>H378+J378</f>
        <v>0</v>
      </c>
      <c r="G378" s="156">
        <f>ROUND(E378*F378,2)</f>
        <v>0</v>
      </c>
      <c r="H378" s="156"/>
      <c r="I378" s="156">
        <f>ROUND(E378*H378,2)</f>
        <v>0</v>
      </c>
      <c r="J378" s="156"/>
      <c r="K378" s="156">
        <f>ROUND(E378*J378,2)</f>
        <v>0</v>
      </c>
      <c r="L378" s="156">
        <v>21</v>
      </c>
      <c r="M378" s="156">
        <f>G378*(1+L378/100)</f>
        <v>0</v>
      </c>
      <c r="N378" s="147">
        <v>0</v>
      </c>
      <c r="O378" s="147">
        <f>ROUND(E378*N378,5)</f>
        <v>0</v>
      </c>
      <c r="P378" s="147">
        <v>0</v>
      </c>
      <c r="Q378" s="147">
        <f>ROUND(E378*P378,5)</f>
        <v>0</v>
      </c>
      <c r="R378" s="147"/>
      <c r="S378" s="147"/>
      <c r="T378" s="148">
        <v>0.66</v>
      </c>
      <c r="U378" s="147">
        <f>ROUND(E378*T378,2)</f>
        <v>6.24</v>
      </c>
      <c r="V378" s="139"/>
      <c r="W378" s="139"/>
      <c r="X378" s="139"/>
      <c r="Y378" s="139"/>
      <c r="Z378" s="139"/>
      <c r="AA378" s="139"/>
      <c r="AB378" s="139"/>
      <c r="AC378" s="139"/>
      <c r="AD378" s="139"/>
      <c r="AE378" s="139" t="s">
        <v>111</v>
      </c>
      <c r="AF378" s="139"/>
      <c r="AG378" s="139"/>
      <c r="AH378" s="139"/>
      <c r="AI378" s="139"/>
      <c r="AJ378" s="139"/>
      <c r="AK378" s="139"/>
      <c r="AL378" s="139"/>
      <c r="AM378" s="139"/>
      <c r="AN378" s="139"/>
      <c r="AO378" s="139"/>
      <c r="AP378" s="139"/>
      <c r="AQ378" s="139"/>
      <c r="AR378" s="139"/>
      <c r="AS378" s="139"/>
      <c r="AT378" s="139"/>
      <c r="AU378" s="139"/>
      <c r="AV378" s="139"/>
      <c r="AW378" s="139"/>
      <c r="AX378" s="139"/>
      <c r="AY378" s="139"/>
      <c r="AZ378" s="139"/>
      <c r="BA378" s="139"/>
      <c r="BB378" s="139"/>
      <c r="BC378" s="139"/>
      <c r="BD378" s="139"/>
      <c r="BE378" s="139"/>
      <c r="BF378" s="139"/>
      <c r="BG378" s="139"/>
      <c r="BH378" s="139"/>
    </row>
    <row r="379" spans="1:60" outlineLevel="1" x14ac:dyDescent="0.2">
      <c r="A379" s="140"/>
      <c r="B379" s="140"/>
      <c r="C379" s="178" t="s">
        <v>538</v>
      </c>
      <c r="D379" s="149"/>
      <c r="E379" s="153">
        <v>9.4499999999999993</v>
      </c>
      <c r="F379" s="156"/>
      <c r="G379" s="156"/>
      <c r="H379" s="156"/>
      <c r="I379" s="156"/>
      <c r="J379" s="156"/>
      <c r="K379" s="156"/>
      <c r="L379" s="156"/>
      <c r="M379" s="156"/>
      <c r="N379" s="147"/>
      <c r="O379" s="147"/>
      <c r="P379" s="147"/>
      <c r="Q379" s="147"/>
      <c r="R379" s="147"/>
      <c r="S379" s="147"/>
      <c r="T379" s="148"/>
      <c r="U379" s="147"/>
      <c r="V379" s="139"/>
      <c r="W379" s="139"/>
      <c r="X379" s="139"/>
      <c r="Y379" s="139"/>
      <c r="Z379" s="139"/>
      <c r="AA379" s="139"/>
      <c r="AB379" s="139"/>
      <c r="AC379" s="139"/>
      <c r="AD379" s="139"/>
      <c r="AE379" s="139" t="s">
        <v>113</v>
      </c>
      <c r="AF379" s="139">
        <v>0</v>
      </c>
      <c r="AG379" s="139"/>
      <c r="AH379" s="139"/>
      <c r="AI379" s="139"/>
      <c r="AJ379" s="139"/>
      <c r="AK379" s="139"/>
      <c r="AL379" s="139"/>
      <c r="AM379" s="139"/>
      <c r="AN379" s="139"/>
      <c r="AO379" s="139"/>
      <c r="AP379" s="139"/>
      <c r="AQ379" s="139"/>
      <c r="AR379" s="139"/>
      <c r="AS379" s="139"/>
      <c r="AT379" s="139"/>
      <c r="AU379" s="139"/>
      <c r="AV379" s="139"/>
      <c r="AW379" s="139"/>
      <c r="AX379" s="139"/>
      <c r="AY379" s="139"/>
      <c r="AZ379" s="139"/>
      <c r="BA379" s="139"/>
      <c r="BB379" s="139"/>
      <c r="BC379" s="139"/>
      <c r="BD379" s="139"/>
      <c r="BE379" s="139"/>
      <c r="BF379" s="139"/>
      <c r="BG379" s="139"/>
      <c r="BH379" s="139"/>
    </row>
    <row r="380" spans="1:60" outlineLevel="1" x14ac:dyDescent="0.2">
      <c r="A380" s="140">
        <v>142</v>
      </c>
      <c r="B380" s="140" t="s">
        <v>148</v>
      </c>
      <c r="C380" s="177" t="s">
        <v>149</v>
      </c>
      <c r="D380" s="147" t="s">
        <v>110</v>
      </c>
      <c r="E380" s="152">
        <v>9.4499999999999993</v>
      </c>
      <c r="F380" s="155">
        <f>H380+J380</f>
        <v>0</v>
      </c>
      <c r="G380" s="156">
        <f>ROUND(E380*F380,2)</f>
        <v>0</v>
      </c>
      <c r="H380" s="156"/>
      <c r="I380" s="156">
        <f>ROUND(E380*H380,2)</f>
        <v>0</v>
      </c>
      <c r="J380" s="156"/>
      <c r="K380" s="156">
        <f>ROUND(E380*J380,2)</f>
        <v>0</v>
      </c>
      <c r="L380" s="156">
        <v>21</v>
      </c>
      <c r="M380" s="156">
        <f>G380*(1+L380/100)</f>
        <v>0</v>
      </c>
      <c r="N380" s="147">
        <v>0</v>
      </c>
      <c r="O380" s="147">
        <f>ROUND(E380*N380,5)</f>
        <v>0</v>
      </c>
      <c r="P380" s="147">
        <v>0</v>
      </c>
      <c r="Q380" s="147">
        <f>ROUND(E380*P380,5)</f>
        <v>0</v>
      </c>
      <c r="R380" s="147"/>
      <c r="S380" s="147"/>
      <c r="T380" s="148">
        <v>0</v>
      </c>
      <c r="U380" s="147">
        <f>ROUND(E380*T380,2)</f>
        <v>0</v>
      </c>
      <c r="V380" s="139"/>
      <c r="W380" s="139"/>
      <c r="X380" s="139"/>
      <c r="Y380" s="139"/>
      <c r="Z380" s="139"/>
      <c r="AA380" s="139"/>
      <c r="AB380" s="139"/>
      <c r="AC380" s="139"/>
      <c r="AD380" s="139"/>
      <c r="AE380" s="139" t="s">
        <v>111</v>
      </c>
      <c r="AF380" s="139"/>
      <c r="AG380" s="139"/>
      <c r="AH380" s="139"/>
      <c r="AI380" s="139"/>
      <c r="AJ380" s="139"/>
      <c r="AK380" s="139"/>
      <c r="AL380" s="139"/>
      <c r="AM380" s="139"/>
      <c r="AN380" s="139"/>
      <c r="AO380" s="139"/>
      <c r="AP380" s="139"/>
      <c r="AQ380" s="139"/>
      <c r="AR380" s="139"/>
      <c r="AS380" s="139"/>
      <c r="AT380" s="139"/>
      <c r="AU380" s="139"/>
      <c r="AV380" s="139"/>
      <c r="AW380" s="139"/>
      <c r="AX380" s="139"/>
      <c r="AY380" s="139"/>
      <c r="AZ380" s="139"/>
      <c r="BA380" s="139"/>
      <c r="BB380" s="139"/>
      <c r="BC380" s="139"/>
      <c r="BD380" s="139"/>
      <c r="BE380" s="139"/>
      <c r="BF380" s="139"/>
      <c r="BG380" s="139"/>
      <c r="BH380" s="139"/>
    </row>
    <row r="381" spans="1:60" outlineLevel="1" x14ac:dyDescent="0.2">
      <c r="A381" s="167"/>
      <c r="B381" s="167"/>
      <c r="C381" s="180" t="s">
        <v>538</v>
      </c>
      <c r="D381" s="168"/>
      <c r="E381" s="169">
        <v>9.4499999999999993</v>
      </c>
      <c r="F381" s="170"/>
      <c r="G381" s="170"/>
      <c r="H381" s="170"/>
      <c r="I381" s="170"/>
      <c r="J381" s="170"/>
      <c r="K381" s="170"/>
      <c r="L381" s="170"/>
      <c r="M381" s="170"/>
      <c r="N381" s="171"/>
      <c r="O381" s="171"/>
      <c r="P381" s="171"/>
      <c r="Q381" s="171"/>
      <c r="R381" s="171"/>
      <c r="S381" s="171"/>
      <c r="T381" s="172"/>
      <c r="U381" s="171"/>
      <c r="V381" s="139"/>
      <c r="W381" s="139"/>
      <c r="X381" s="139"/>
      <c r="Y381" s="139"/>
      <c r="Z381" s="139"/>
      <c r="AA381" s="139"/>
      <c r="AB381" s="139"/>
      <c r="AC381" s="139"/>
      <c r="AD381" s="139"/>
      <c r="AE381" s="139" t="s">
        <v>113</v>
      </c>
      <c r="AF381" s="139">
        <v>0</v>
      </c>
      <c r="AG381" s="139"/>
      <c r="AH381" s="139"/>
      <c r="AI381" s="139"/>
      <c r="AJ381" s="139"/>
      <c r="AK381" s="139"/>
      <c r="AL381" s="139"/>
      <c r="AM381" s="139"/>
      <c r="AN381" s="139"/>
      <c r="AO381" s="139"/>
      <c r="AP381" s="139"/>
      <c r="AQ381" s="139"/>
      <c r="AR381" s="139"/>
      <c r="AS381" s="139"/>
      <c r="AT381" s="139"/>
      <c r="AU381" s="139"/>
      <c r="AV381" s="139"/>
      <c r="AW381" s="139"/>
      <c r="AX381" s="139"/>
      <c r="AY381" s="139"/>
      <c r="AZ381" s="139"/>
      <c r="BA381" s="139"/>
      <c r="BB381" s="139"/>
      <c r="BC381" s="139"/>
      <c r="BD381" s="139"/>
      <c r="BE381" s="139"/>
      <c r="BF381" s="139"/>
      <c r="BG381" s="139"/>
      <c r="BH381" s="139"/>
    </row>
    <row r="382" spans="1:60" x14ac:dyDescent="0.2">
      <c r="A382" s="4"/>
      <c r="B382" s="5" t="s">
        <v>541</v>
      </c>
      <c r="C382" s="181" t="s">
        <v>541</v>
      </c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AC382">
        <v>12</v>
      </c>
      <c r="AD382">
        <v>21</v>
      </c>
    </row>
    <row r="383" spans="1:60" x14ac:dyDescent="0.2">
      <c r="A383" s="173"/>
      <c r="B383" s="174" t="s">
        <v>28</v>
      </c>
      <c r="C383" s="182" t="s">
        <v>541</v>
      </c>
      <c r="D383" s="175"/>
      <c r="E383" s="175"/>
      <c r="F383" s="175"/>
      <c r="G383" s="176">
        <f>G8+G47+G138+G151+G197+G228+G239+G249+G285+G296+G324+G353+G355+G363+G370</f>
        <v>0</v>
      </c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AC383">
        <f>SUMIF(L7:L381,AC382,G7:G381)</f>
        <v>0</v>
      </c>
      <c r="AD383">
        <f>SUMIF(L7:L381,AD382,G7:G381)</f>
        <v>0</v>
      </c>
      <c r="AE383" t="s">
        <v>542</v>
      </c>
    </row>
    <row r="384" spans="1:60" x14ac:dyDescent="0.2">
      <c r="A384" s="4"/>
      <c r="B384" s="5" t="s">
        <v>541</v>
      </c>
      <c r="C384" s="181" t="s">
        <v>541</v>
      </c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spans="1:31" x14ac:dyDescent="0.2">
      <c r="A385" s="4"/>
      <c r="B385" s="5" t="s">
        <v>541</v>
      </c>
      <c r="C385" s="181" t="s">
        <v>541</v>
      </c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spans="1:31" x14ac:dyDescent="0.2">
      <c r="A386" s="237" t="s">
        <v>543</v>
      </c>
      <c r="B386" s="237"/>
      <c r="C386" s="238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spans="1:31" x14ac:dyDescent="0.2">
      <c r="A387" s="239"/>
      <c r="B387" s="240"/>
      <c r="C387" s="241"/>
      <c r="D387" s="240"/>
      <c r="E387" s="240"/>
      <c r="F387" s="240"/>
      <c r="G387" s="242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AE387" t="s">
        <v>544</v>
      </c>
    </row>
    <row r="388" spans="1:31" x14ac:dyDescent="0.2">
      <c r="A388" s="243"/>
      <c r="B388" s="244"/>
      <c r="C388" s="245"/>
      <c r="D388" s="244"/>
      <c r="E388" s="244"/>
      <c r="F388" s="244"/>
      <c r="G388" s="246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spans="1:31" x14ac:dyDescent="0.2">
      <c r="A389" s="243"/>
      <c r="B389" s="244"/>
      <c r="C389" s="245"/>
      <c r="D389" s="244"/>
      <c r="E389" s="244"/>
      <c r="F389" s="244"/>
      <c r="G389" s="246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spans="1:31" x14ac:dyDescent="0.2">
      <c r="A390" s="243"/>
      <c r="B390" s="244"/>
      <c r="C390" s="245"/>
      <c r="D390" s="244"/>
      <c r="E390" s="244"/>
      <c r="F390" s="244"/>
      <c r="G390" s="246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spans="1:31" x14ac:dyDescent="0.2">
      <c r="A391" s="247"/>
      <c r="B391" s="248"/>
      <c r="C391" s="249"/>
      <c r="D391" s="248"/>
      <c r="E391" s="248"/>
      <c r="F391" s="248"/>
      <c r="G391" s="250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spans="1:31" x14ac:dyDescent="0.2">
      <c r="A392" s="4"/>
      <c r="B392" s="5" t="s">
        <v>541</v>
      </c>
      <c r="C392" s="181" t="s">
        <v>541</v>
      </c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31" x14ac:dyDescent="0.2">
      <c r="C393" s="183"/>
      <c r="AE393" t="s">
        <v>545</v>
      </c>
    </row>
  </sheetData>
  <sheetProtection algorithmName="SHA-512" hashValue="tyA9CiBue7Vv4pecuc/zr+UIJ6Gc6+BEXWvkw1OV8ylzsjAoVFKcTOLJ3OiY2CYV8FMn7RP+/oFOoikJgQmyvg==" saltValue="ZpC5nDPSiN8Fl991tmQjEg==" spinCount="100000" sheet="1" objects="1" scenarios="1"/>
  <protectedRanges>
    <protectedRange sqref="F9:F381" name="Oblast1"/>
  </protectedRanges>
  <mergeCells count="54">
    <mergeCell ref="C278:E278"/>
    <mergeCell ref="C280:E280"/>
    <mergeCell ref="C282:E282"/>
    <mergeCell ref="C284:E284"/>
    <mergeCell ref="C311:E311"/>
    <mergeCell ref="C74:E74"/>
    <mergeCell ref="C77:E77"/>
    <mergeCell ref="C79:E79"/>
    <mergeCell ref="C81:E81"/>
    <mergeCell ref="C83:E83"/>
    <mergeCell ref="C43:E43"/>
    <mergeCell ref="C49:E49"/>
    <mergeCell ref="C52:E52"/>
    <mergeCell ref="C51:E51"/>
    <mergeCell ref="A1:G1"/>
    <mergeCell ref="C2:G2"/>
    <mergeCell ref="C3:G3"/>
    <mergeCell ref="C4:G4"/>
    <mergeCell ref="C55:E55"/>
    <mergeCell ref="C56:E56"/>
    <mergeCell ref="C59:E59"/>
    <mergeCell ref="C60:E60"/>
    <mergeCell ref="C63:E63"/>
    <mergeCell ref="C65:E65"/>
    <mergeCell ref="C68:E68"/>
    <mergeCell ref="C70:E70"/>
    <mergeCell ref="C72:E72"/>
    <mergeCell ref="C85:E85"/>
    <mergeCell ref="C87:E87"/>
    <mergeCell ref="C88:E88"/>
    <mergeCell ref="C100:E100"/>
    <mergeCell ref="C241:E241"/>
    <mergeCell ref="C244:E244"/>
    <mergeCell ref="C251:E251"/>
    <mergeCell ref="C253:E253"/>
    <mergeCell ref="C255:E255"/>
    <mergeCell ref="C257:E257"/>
    <mergeCell ref="C259:E259"/>
    <mergeCell ref="C261:E261"/>
    <mergeCell ref="C263:E263"/>
    <mergeCell ref="C265:E265"/>
    <mergeCell ref="C268:E268"/>
    <mergeCell ref="C270:E270"/>
    <mergeCell ref="C272:E272"/>
    <mergeCell ref="C274:E274"/>
    <mergeCell ref="C276:E276"/>
    <mergeCell ref="A387:G391"/>
    <mergeCell ref="C315:E315"/>
    <mergeCell ref="C339:E339"/>
    <mergeCell ref="C342:E342"/>
    <mergeCell ref="C351:E351"/>
    <mergeCell ref="C357:E357"/>
    <mergeCell ref="C368:E368"/>
    <mergeCell ref="A386:C386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Milan Ballák</cp:lastModifiedBy>
  <cp:lastPrinted>2014-02-28T09:52:57Z</cp:lastPrinted>
  <dcterms:created xsi:type="dcterms:W3CDTF">2009-04-08T07:15:50Z</dcterms:created>
  <dcterms:modified xsi:type="dcterms:W3CDTF">2024-04-04T12:12:00Z</dcterms:modified>
</cp:coreProperties>
</file>